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PLAN\FINANCIJSKI PLAN 2024\2. REBALANS\"/>
    </mc:Choice>
  </mc:AlternateContent>
  <bookViews>
    <workbookView xWindow="-105" yWindow="-105" windowWidth="23250" windowHeight="12570" activeTab="4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7" l="1"/>
  <c r="H130" i="7"/>
  <c r="G130" i="7"/>
  <c r="H126" i="7"/>
  <c r="G126" i="7"/>
  <c r="E125" i="7"/>
  <c r="H118" i="7"/>
  <c r="H113" i="7" s="1"/>
  <c r="H112" i="7" s="1"/>
  <c r="H114" i="7"/>
  <c r="G114" i="7"/>
  <c r="G118" i="7"/>
  <c r="E113" i="7"/>
  <c r="H108" i="7"/>
  <c r="H104" i="7"/>
  <c r="H98" i="7"/>
  <c r="H97" i="7" s="1"/>
  <c r="H96" i="7" s="1"/>
  <c r="H92" i="7"/>
  <c r="H91" i="7" s="1"/>
  <c r="H90" i="7" s="1"/>
  <c r="H83" i="7"/>
  <c r="H82" i="7" s="1"/>
  <c r="H75" i="7"/>
  <c r="H74" i="7" s="1"/>
  <c r="G63" i="7"/>
  <c r="H63" i="7"/>
  <c r="G69" i="7"/>
  <c r="H69" i="7"/>
  <c r="H57" i="7"/>
  <c r="H56" i="7" s="1"/>
  <c r="H49" i="7"/>
  <c r="H48" i="7" s="1"/>
  <c r="H47" i="7" s="1"/>
  <c r="H38" i="7"/>
  <c r="H37" i="7" s="1"/>
  <c r="G38" i="7"/>
  <c r="G37" i="7" s="1"/>
  <c r="G29" i="7"/>
  <c r="H29" i="7"/>
  <c r="H26" i="7"/>
  <c r="G32" i="7"/>
  <c r="H32" i="7"/>
  <c r="G23" i="7"/>
  <c r="H23" i="7"/>
  <c r="G20" i="7"/>
  <c r="H20" i="7"/>
  <c r="H14" i="7"/>
  <c r="F11" i="7"/>
  <c r="G11" i="7"/>
  <c r="H11" i="7"/>
  <c r="G62" i="7" l="1"/>
  <c r="G61" i="7" s="1"/>
  <c r="G60" i="7" s="1"/>
  <c r="G10" i="7"/>
  <c r="G9" i="7" s="1"/>
  <c r="G8" i="7" s="1"/>
  <c r="H125" i="7"/>
  <c r="H124" i="7" s="1"/>
  <c r="H103" i="7"/>
  <c r="H102" i="7" s="1"/>
  <c r="H89" i="7" s="1"/>
  <c r="H62" i="7"/>
  <c r="H61" i="7" s="1"/>
  <c r="H73" i="7"/>
  <c r="H10" i="7"/>
  <c r="F108" i="7"/>
  <c r="F104" i="7"/>
  <c r="F98" i="7"/>
  <c r="F97" i="7"/>
  <c r="F96" i="7" s="1"/>
  <c r="F92" i="7"/>
  <c r="F91" i="7" s="1"/>
  <c r="F90" i="7" s="1"/>
  <c r="F87" i="7"/>
  <c r="F84" i="7"/>
  <c r="F80" i="7"/>
  <c r="F75" i="7"/>
  <c r="F74" i="7" s="1"/>
  <c r="F73" i="7" s="1"/>
  <c r="F69" i="7"/>
  <c r="F66" i="7"/>
  <c r="F63" i="7"/>
  <c r="F57" i="7"/>
  <c r="F56" i="7" s="1"/>
  <c r="F52" i="7"/>
  <c r="F49" i="7"/>
  <c r="F43" i="7"/>
  <c r="F41" i="7"/>
  <c r="F32" i="7"/>
  <c r="F29" i="7"/>
  <c r="F23" i="7"/>
  <c r="F20" i="7"/>
  <c r="F14" i="7"/>
  <c r="G100" i="3"/>
  <c r="F93" i="3"/>
  <c r="H93" i="3"/>
  <c r="H91" i="3"/>
  <c r="H76" i="3"/>
  <c r="G135" i="7" l="1"/>
  <c r="H60" i="7"/>
  <c r="H135" i="7" s="1"/>
  <c r="F83" i="7"/>
  <c r="F82" i="7" s="1"/>
  <c r="F38" i="7"/>
  <c r="F37" i="7" s="1"/>
  <c r="F62" i="7"/>
  <c r="F61" i="7" s="1"/>
  <c r="F103" i="7"/>
  <c r="F102" i="7" s="1"/>
  <c r="F60" i="7"/>
  <c r="F10" i="7"/>
  <c r="F9" i="7" s="1"/>
  <c r="F8" i="7" s="1"/>
  <c r="F89" i="7"/>
  <c r="H9" i="7"/>
  <c r="H8" i="7" s="1"/>
  <c r="H98" i="3"/>
  <c r="H90" i="3" s="1"/>
  <c r="H79" i="3"/>
  <c r="H64" i="3"/>
  <c r="H83" i="3"/>
  <c r="H87" i="3"/>
  <c r="H55" i="3"/>
  <c r="H26" i="3"/>
  <c r="H14" i="3"/>
  <c r="G14" i="3"/>
  <c r="H23" i="3"/>
  <c r="G23" i="3"/>
  <c r="H29" i="3"/>
  <c r="G33" i="3"/>
  <c r="H33" i="3"/>
  <c r="H36" i="3"/>
  <c r="F98" i="3"/>
  <c r="F91" i="3"/>
  <c r="F90" i="3" s="1"/>
  <c r="F87" i="3"/>
  <c r="F83" i="3"/>
  <c r="F76" i="3"/>
  <c r="F64" i="3"/>
  <c r="F55" i="3"/>
  <c r="F135" i="7" l="1"/>
  <c r="H13" i="3"/>
  <c r="H40" i="3" s="1"/>
  <c r="F54" i="3"/>
  <c r="F100" i="3" s="1"/>
  <c r="H54" i="3"/>
  <c r="H100" i="3" s="1"/>
  <c r="G17" i="1" l="1"/>
  <c r="E87" i="3" l="1"/>
  <c r="E93" i="3"/>
  <c r="E98" i="3"/>
  <c r="E83" i="3"/>
  <c r="E76" i="3"/>
  <c r="E64" i="3"/>
  <c r="E55" i="3"/>
  <c r="E54" i="3" l="1"/>
  <c r="E90" i="3"/>
  <c r="E23" i="7"/>
  <c r="E103" i="7"/>
  <c r="E63" i="7"/>
  <c r="E57" i="7"/>
  <c r="E43" i="7"/>
  <c r="E32" i="7"/>
  <c r="E92" i="7"/>
  <c r="E91" i="7" s="1"/>
  <c r="E90" i="7" s="1"/>
  <c r="E89" i="7" s="1"/>
  <c r="E29" i="7"/>
  <c r="E69" i="7"/>
  <c r="E71" i="7"/>
  <c r="E84" i="7"/>
  <c r="E83" i="7" s="1"/>
  <c r="E82" i="7" s="1"/>
  <c r="E75" i="7"/>
  <c r="E74" i="7" s="1"/>
  <c r="E73" i="7" s="1"/>
  <c r="E52" i="7"/>
  <c r="E41" i="7"/>
  <c r="E20" i="7"/>
  <c r="E66" i="7"/>
  <c r="E49" i="7"/>
  <c r="E14" i="7"/>
  <c r="E11" i="7"/>
  <c r="E29" i="3"/>
  <c r="E21" i="3"/>
  <c r="E26" i="3"/>
  <c r="E33" i="3"/>
  <c r="F17" i="1"/>
  <c r="E100" i="3" l="1"/>
  <c r="E62" i="7"/>
  <c r="E61" i="7" s="1"/>
  <c r="E60" i="7" s="1"/>
  <c r="E48" i="7"/>
  <c r="E47" i="7" s="1"/>
  <c r="E38" i="7"/>
  <c r="E37" i="7" s="1"/>
  <c r="E10" i="7"/>
  <c r="E9" i="7" s="1"/>
  <c r="E8" i="7" l="1"/>
  <c r="E135" i="7" s="1"/>
  <c r="E23" i="3"/>
  <c r="E36" i="3"/>
  <c r="E14" i="3" l="1"/>
  <c r="E13" i="3" l="1"/>
  <c r="E40" i="3" l="1"/>
</calcChain>
</file>

<file path=xl/sharedStrings.xml><?xml version="1.0" encoding="utf-8"?>
<sst xmlns="http://schemas.openxmlformats.org/spreadsheetml/2006/main" count="373" uniqueCount="148">
  <si>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</si>
  <si>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</si>
  <si>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</si>
  <si>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</si>
  <si>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</si>
  <si>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</si>
  <si>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</si>
  <si>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</si>
  <si>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</si>
  <si>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</si>
  <si>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</si>
  <si>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</si>
  <si>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</si>
  <si>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</si>
  <si>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</si>
  <si>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</si>
  <si>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</si>
  <si>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</si>
  <si>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</si>
  <si>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</si>
  <si>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</si>
  <si>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</si>
  <si>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</si>
  <si>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</si>
  <si>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</si>
  <si>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</si>
  <si>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</si>
  <si>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</si>
  <si>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</si>
  <si>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</si>
  <si>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</si>
  <si>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</si>
  <si>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</si>
  <si>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</si>
  <si>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</si>
  <si>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</si>
  <si>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</si>
  <si>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</si>
  <si>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</si>
  <si>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</si>
  <si>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</si>
  <si>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</si>
  <si>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** Napomena: Iznosi u stupcima Izvršenje 2021. i Plan 2022. preračunavaju se iz kuna u eure prema fiksnom tečaju konverzije (1 EUR=7,53450 kuna) i po pravilima za preračunavanje i zaokruživanje.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</si>
  <si>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</si>
  <si>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</si>
  <si>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</si>
  <si>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</si>
  <si>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</si>
  <si>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</si>
  <si>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Prihodi za posebne namjene</t>
  </si>
  <si>
    <t>Opći prihodi i primici - DEC(6712)</t>
  </si>
  <si>
    <t>Prihodi od imovine</t>
  </si>
  <si>
    <t>Pomoći - Državni proračun</t>
  </si>
  <si>
    <t>Pomoći iz inozemstva</t>
  </si>
  <si>
    <t>Pomoći - HZZ</t>
  </si>
  <si>
    <t>Prihodi od upravnih i administrativnih pristojbi po posebnim propisima</t>
  </si>
  <si>
    <t>Prihodi od naknada s naslova osiguranja</t>
  </si>
  <si>
    <t>Prihodi od prodaje proizvoda i robe te pruženih usluga i prihodi od donacija</t>
  </si>
  <si>
    <t>Kapitalne donacije</t>
  </si>
  <si>
    <t>Kazne, upravne mjere i ostali prihodi</t>
  </si>
  <si>
    <t>Višak prihoda</t>
  </si>
  <si>
    <t>Pomoći HZZ</t>
  </si>
  <si>
    <t>Pomoći - državni proračun</t>
  </si>
  <si>
    <t>Financijski rashodi</t>
  </si>
  <si>
    <t>Pooći dane u inozemstvo i unutar općeg proračuna</t>
  </si>
  <si>
    <t>Naknade građanima i kućanstvima na temelju osiguranja i druge naknade</t>
  </si>
  <si>
    <t>Ostali rashodi</t>
  </si>
  <si>
    <t>Rashodi za dodatna ulaganja na nefinancijskoj imovini</t>
  </si>
  <si>
    <t>Rashodi za nabavu neproizveden dugotrajne imovine</t>
  </si>
  <si>
    <t>UKUPNO RASHODI</t>
  </si>
  <si>
    <t>07  Zdravstvo</t>
  </si>
  <si>
    <t>074 Službe javnog zdravstva</t>
  </si>
  <si>
    <t>PROGRAM 2512</t>
  </si>
  <si>
    <t>DJELATNOST USTANOVA U ZDRAVSTVU</t>
  </si>
  <si>
    <t>Podaktivnost A2512-01</t>
  </si>
  <si>
    <t>Administracija i upravljanje</t>
  </si>
  <si>
    <t>Izvor financiranja 11</t>
  </si>
  <si>
    <t>Izvor financiranja 31</t>
  </si>
  <si>
    <t>Naknade građanima i kućanstvima na temelju oiguranja i druge naknade</t>
  </si>
  <si>
    <t>Izvor financiranja 41</t>
  </si>
  <si>
    <t>Izvor financiranja 420410</t>
  </si>
  <si>
    <t>Izvor financiranja 57</t>
  </si>
  <si>
    <t>Podaktivnost A2512-02</t>
  </si>
  <si>
    <t>INVESTICIJSKO I TEKUĆE ODRŽAVANJE</t>
  </si>
  <si>
    <t>Izvor financiranja 54</t>
  </si>
  <si>
    <t>Izvor financiranja 72</t>
  </si>
  <si>
    <t>Prihodi od naknade s naslova osiguranja</t>
  </si>
  <si>
    <t>Podaktivnost K2512-03</t>
  </si>
  <si>
    <t>INVESTICIJKO ULAGANJE</t>
  </si>
  <si>
    <t>Rashodi za dodatna ulaganja na nefinacijskoj imovini</t>
  </si>
  <si>
    <t>Izvor financiranja 45</t>
  </si>
  <si>
    <t>PROGRAM 2514</t>
  </si>
  <si>
    <t>UNEPREĐENJE ZDRAVSTVENE ZAŠTITE I ZDRAVLJA</t>
  </si>
  <si>
    <t>Podaktivnost 2514-04</t>
  </si>
  <si>
    <t>Trening životnih vještina</t>
  </si>
  <si>
    <t>Podaktivnost 2514-06</t>
  </si>
  <si>
    <t>Mentalno zdravlje za sve</t>
  </si>
  <si>
    <t>Izvor financiranja 51</t>
  </si>
  <si>
    <t>Pomoći - Državni proraun</t>
  </si>
  <si>
    <t>PROGRAM 4303</t>
  </si>
  <si>
    <t>PROJEKTI EU - zdravstvo</t>
  </si>
  <si>
    <t>SVEUKUPNO</t>
  </si>
  <si>
    <t>Pomoći - Grad, HZHZ</t>
  </si>
  <si>
    <t>Pomoći - Grad, HZJZ</t>
  </si>
  <si>
    <t>Izvor financiranja 53</t>
  </si>
  <si>
    <t>ZAVOD ZA JAVNO ZDRAVSTVO ZADAR</t>
  </si>
  <si>
    <t>Odgovorna osoba:</t>
  </si>
  <si>
    <t>Višak/manjak prihoda</t>
  </si>
  <si>
    <t>UKUPNO</t>
  </si>
  <si>
    <t>povećanje / smanjenje</t>
  </si>
  <si>
    <t>Višak prihoda poslovanja</t>
  </si>
  <si>
    <t>Manjak prhoda od nefinancijske imovine</t>
  </si>
  <si>
    <t>Podaktivnost 2514-08</t>
  </si>
  <si>
    <t>All in - Projekt prevencije i liječenja ovisnosti o kockanju i novim tehnologijama</t>
  </si>
  <si>
    <t>Izvor financiranja 42010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</si>
  <si>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</si>
  <si>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2024.-EUR</t>
  </si>
  <si>
    <t>1. izmjene i dopune financijskog plana za 2024.</t>
  </si>
  <si>
    <t>Benito Pucar, dipl. ing.</t>
  </si>
  <si>
    <t>Plan za 2024.</t>
  </si>
  <si>
    <t>Podaktivnost T4303-03</t>
  </si>
  <si>
    <t>Specijalističko usavršavanje doktora medicie</t>
  </si>
  <si>
    <t>Podaktivnost 2512-03</t>
  </si>
  <si>
    <t>A2512-09</t>
  </si>
  <si>
    <t>ZDRAVSTVO - IZNAD STANDARDA</t>
  </si>
  <si>
    <t>Rashod za nabavu neproizveden dugotrajne imovine</t>
  </si>
  <si>
    <t>Podaktivnost T4303-16</t>
  </si>
  <si>
    <t>Podaktivnost T4303-15</t>
  </si>
  <si>
    <t>MicroDrinkg</t>
  </si>
  <si>
    <t>Manjak prihoda iz 2023.g. za EU projekte</t>
  </si>
  <si>
    <t>2. izmjene i dopune financijskog plana za 2024.</t>
  </si>
  <si>
    <t>povećanje/smanjenje</t>
  </si>
  <si>
    <t>Donacije</t>
  </si>
  <si>
    <t>Naknade građanima i kućanstvima u novcu</t>
  </si>
  <si>
    <t>Podaktivnost T4303-17</t>
  </si>
  <si>
    <t>AllerShield</t>
  </si>
  <si>
    <t>Pomoći dane u inozemstvu i unutar općeg proračuna</t>
  </si>
  <si>
    <t>Podaktivnost T4303-18</t>
  </si>
  <si>
    <t>BeforeTime</t>
  </si>
  <si>
    <t>Zadar, 21.08.2024.</t>
  </si>
  <si>
    <t>po punomoći:</t>
  </si>
  <si>
    <t>Marina Blažević Longin, dipl. iur.</t>
  </si>
  <si>
    <t>Broj: 01 - 2026/24</t>
  </si>
  <si>
    <t xml:space="preserve">DRUGE IZMJENE I DOPUNE FINANCIJSKOG PLANA PRORAČUNSKOG KORISNIKA JEDINICE LOKALNE I PODRUČNE (REGIONALNE) SAMOUPRAVE 
ZA 2024.  </t>
  </si>
  <si>
    <t xml:space="preserve">DRUGE IZMJENE I DOPUNE FINANCIJSKOG PLANA PRORAČUNSKOG KORISNIKA                                                                                                                                                     JEDINICE LOKALNE I PODRUČNE (REGIONALNE) SAMOUPRAVE 
ZA 2024.  </t>
  </si>
  <si>
    <t>Tekuće donacije</t>
  </si>
  <si>
    <t>Izvor financiranja 61</t>
  </si>
  <si>
    <t>Izvor financiranja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</si>
</sst>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1" fillId="2" borderId="3" xfId="0" quotePrefix="1" applyFont="1" applyFill="1" applyBorder="1" applyAlignment="1">
      <alignment horizontal="left" vertical="center" wrapText="1"/>
    </xf>
    <xf numFmtId="0" fontId="17" fillId="2" borderId="3" xfId="0" quotePrefix="1" applyFont="1" applyFill="1" applyBorder="1" applyAlignment="1">
      <alignment horizontal="left" vertical="center" wrapText="1"/>
    </xf>
    <xf numFmtId="3" fontId="0" fillId="0" borderId="0" xfId="0" applyNumberFormat="1"/>
    <xf numFmtId="4" fontId="0" fillId="0" borderId="0" xfId="0" applyNumberFormat="1"/>
    <xf numFmtId="0" fontId="17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3" fontId="3" fillId="0" borderId="4" xfId="0" applyNumberFormat="1" applyFont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11" fillId="5" borderId="3" xfId="0" applyFont="1" applyFill="1" applyBorder="1" applyAlignment="1">
      <alignment horizontal="left" vertical="center" wrapText="1"/>
    </xf>
    <xf numFmtId="3" fontId="6" fillId="5" borderId="3" xfId="0" applyNumberFormat="1" applyFont="1" applyFill="1" applyBorder="1" applyAlignment="1">
      <alignment horizontal="right"/>
    </xf>
    <xf numFmtId="0" fontId="11" fillId="5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vertical="center" wrapText="1"/>
    </xf>
    <xf numFmtId="0" fontId="6" fillId="8" borderId="3" xfId="0" applyFont="1" applyFill="1" applyBorder="1" applyAlignment="1">
      <alignment horizontal="center" vertical="center" wrapText="1"/>
    </xf>
    <xf numFmtId="3" fontId="19" fillId="2" borderId="3" xfId="0" applyNumberFormat="1" applyFont="1" applyFill="1" applyBorder="1" applyAlignment="1">
      <alignment horizontal="right"/>
    </xf>
    <xf numFmtId="3" fontId="18" fillId="2" borderId="3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left" vertical="center" wrapText="1"/>
    </xf>
    <xf numFmtId="0" fontId="10" fillId="0" borderId="3" xfId="0" quotePrefix="1" applyFont="1" applyBorder="1" applyAlignment="1">
      <alignment horizontal="left" vertical="center"/>
    </xf>
    <xf numFmtId="0" fontId="1" fillId="0" borderId="0" xfId="0" applyFont="1"/>
    <xf numFmtId="0" fontId="11" fillId="3" borderId="3" xfId="0" applyFont="1" applyFill="1" applyBorder="1" applyAlignment="1">
      <alignment horizontal="left" vertical="center" wrapText="1"/>
    </xf>
    <xf numFmtId="0" fontId="0" fillId="3" borderId="3" xfId="0" applyFill="1" applyBorder="1"/>
    <xf numFmtId="0" fontId="9" fillId="5" borderId="3" xfId="0" applyFont="1" applyFill="1" applyBorder="1" applyAlignment="1">
      <alignment horizontal="left" vertical="center" wrapText="1"/>
    </xf>
    <xf numFmtId="0" fontId="10" fillId="5" borderId="3" xfId="0" quotePrefix="1" applyFont="1" applyFill="1" applyBorder="1" applyAlignment="1">
      <alignment horizontal="left" vertical="center"/>
    </xf>
    <xf numFmtId="0" fontId="10" fillId="0" borderId="3" xfId="0" quotePrefix="1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right"/>
    </xf>
    <xf numFmtId="0" fontId="17" fillId="0" borderId="3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6" fillId="0" borderId="3" xfId="0" quotePrefix="1" applyFont="1" applyBorder="1" applyAlignment="1">
      <alignment horizontal="left" wrapText="1"/>
    </xf>
    <xf numFmtId="0" fontId="6" fillId="0" borderId="3" xfId="0" quotePrefix="1" applyFont="1" applyBorder="1" applyAlignment="1">
      <alignment horizontal="center" wrapText="1"/>
    </xf>
    <xf numFmtId="0" fontId="6" fillId="0" borderId="3" xfId="0" quotePrefix="1" applyFont="1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vertical="center"/>
    </xf>
    <xf numFmtId="0" fontId="20" fillId="4" borderId="4" xfId="0" applyFont="1" applyFill="1" applyBorder="1" applyAlignment="1">
      <alignment horizontal="center" vertical="center" wrapText="1"/>
    </xf>
    <xf numFmtId="3" fontId="20" fillId="7" borderId="3" xfId="0" applyNumberFormat="1" applyFont="1" applyFill="1" applyBorder="1" applyAlignment="1">
      <alignment horizontal="right"/>
    </xf>
    <xf numFmtId="3" fontId="20" fillId="3" borderId="3" xfId="0" applyNumberFormat="1" applyFont="1" applyFill="1" applyBorder="1" applyAlignment="1">
      <alignment horizontal="right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3" fontId="20" fillId="2" borderId="3" xfId="0" applyNumberFormat="1" applyFont="1" applyFill="1" applyBorder="1" applyAlignment="1">
      <alignment horizontal="right"/>
    </xf>
    <xf numFmtId="3" fontId="21" fillId="2" borderId="3" xfId="0" applyNumberFormat="1" applyFont="1" applyFill="1" applyBorder="1" applyAlignment="1">
      <alignment horizontal="right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4" fontId="21" fillId="2" borderId="3" xfId="0" applyNumberFormat="1" applyFont="1" applyFill="1" applyBorder="1" applyAlignment="1">
      <alignment horizontal="right"/>
    </xf>
    <xf numFmtId="0" fontId="21" fillId="0" borderId="2" xfId="0" applyFont="1" applyBorder="1" applyAlignment="1">
      <alignment horizontal="left" vertical="center" wrapText="1" indent="1"/>
    </xf>
    <xf numFmtId="0" fontId="21" fillId="0" borderId="4" xfId="0" applyFont="1" applyBorder="1" applyAlignment="1">
      <alignment horizontal="left" vertical="center" wrapText="1" indent="1"/>
    </xf>
    <xf numFmtId="0" fontId="20" fillId="2" borderId="1" xfId="0" applyFont="1" applyFill="1" applyBorder="1" applyAlignment="1">
      <alignment horizontal="left" vertical="center" wrapText="1" indent="1"/>
    </xf>
    <xf numFmtId="0" fontId="21" fillId="2" borderId="2" xfId="0" applyFont="1" applyFill="1" applyBorder="1" applyAlignment="1">
      <alignment horizontal="left" vertical="center" wrapText="1" indent="1"/>
    </xf>
    <xf numFmtId="0" fontId="21" fillId="2" borderId="4" xfId="0" applyFont="1" applyFill="1" applyBorder="1" applyAlignment="1">
      <alignment horizontal="left" vertical="center" wrapText="1" indent="1"/>
    </xf>
    <xf numFmtId="0" fontId="20" fillId="3" borderId="1" xfId="0" applyFont="1" applyFill="1" applyBorder="1" applyAlignment="1">
      <alignment vertical="center"/>
    </xf>
    <xf numFmtId="0" fontId="20" fillId="3" borderId="2" xfId="0" applyFont="1" applyFill="1" applyBorder="1" applyAlignment="1">
      <alignment vertical="center"/>
    </xf>
    <xf numFmtId="0" fontId="20" fillId="3" borderId="4" xfId="0" applyFont="1" applyFill="1" applyBorder="1" applyAlignment="1">
      <alignment vertical="center"/>
    </xf>
    <xf numFmtId="3" fontId="21" fillId="3" borderId="3" xfId="0" applyNumberFormat="1" applyFont="1" applyFill="1" applyBorder="1" applyAlignment="1">
      <alignment horizontal="right"/>
    </xf>
    <xf numFmtId="0" fontId="21" fillId="2" borderId="1" xfId="0" applyFont="1" applyFill="1" applyBorder="1" applyAlignment="1">
      <alignment horizontal="left" vertical="center" wrapText="1" indent="1"/>
    </xf>
    <xf numFmtId="0" fontId="20" fillId="2" borderId="2" xfId="0" applyFont="1" applyFill="1" applyBorder="1" applyAlignment="1">
      <alignment horizontal="left" vertical="center" wrapText="1" indent="1"/>
    </xf>
    <xf numFmtId="0" fontId="20" fillId="2" borderId="4" xfId="0" applyFont="1" applyFill="1" applyBorder="1" applyAlignment="1">
      <alignment horizontal="left" vertical="center" wrapText="1" indent="1"/>
    </xf>
    <xf numFmtId="0" fontId="21" fillId="2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left" vertical="center" wrapText="1"/>
    </xf>
    <xf numFmtId="0" fontId="21" fillId="6" borderId="4" xfId="0" applyFont="1" applyFill="1" applyBorder="1" applyAlignment="1">
      <alignment horizontal="left" vertical="center" wrapText="1"/>
    </xf>
    <xf numFmtId="3" fontId="21" fillId="6" borderId="3" xfId="0" applyNumberFormat="1" applyFont="1" applyFill="1" applyBorder="1" applyAlignment="1">
      <alignment horizontal="right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0" fillId="7" borderId="4" xfId="0" applyFont="1" applyFill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4" fontId="6" fillId="8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4" borderId="3" xfId="0" quotePrefix="1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3" fontId="21" fillId="0" borderId="3" xfId="0" applyNumberFormat="1" applyFont="1" applyFill="1" applyBorder="1" applyAlignment="1">
      <alignment horizontal="right"/>
    </xf>
    <xf numFmtId="3" fontId="1" fillId="3" borderId="3" xfId="0" applyNumberFormat="1" applyFont="1" applyFill="1" applyBorder="1"/>
    <xf numFmtId="0" fontId="22" fillId="2" borderId="4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3" fontId="19" fillId="0" borderId="3" xfId="0" applyNumberFormat="1" applyFont="1" applyFill="1" applyBorder="1" applyAlignment="1">
      <alignment vertical="center"/>
    </xf>
    <xf numFmtId="4" fontId="9" fillId="0" borderId="3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4" fontId="9" fillId="0" borderId="0" xfId="0" applyNumberFormat="1" applyFont="1"/>
    <xf numFmtId="0" fontId="23" fillId="0" borderId="0" xfId="0" applyNumberFormat="1" applyFont="1" applyFill="1" applyBorder="1" applyAlignment="1" applyProtection="1"/>
    <xf numFmtId="0" fontId="24" fillId="0" borderId="0" xfId="0" applyFont="1"/>
    <xf numFmtId="0" fontId="25" fillId="0" borderId="0" xfId="0" applyFont="1"/>
    <xf numFmtId="4" fontId="23" fillId="0" borderId="0" xfId="0" applyNumberFormat="1" applyFont="1"/>
    <xf numFmtId="4" fontId="25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3" fontId="3" fillId="2" borderId="9" xfId="0" applyNumberFormat="1" applyFont="1" applyFill="1" applyBorder="1" applyAlignment="1">
      <alignment horizontal="right"/>
    </xf>
    <xf numFmtId="0" fontId="10" fillId="2" borderId="10" xfId="0" quotePrefix="1" applyFont="1" applyFill="1" applyBorder="1" applyAlignment="1">
      <alignment horizontal="left" vertical="center" wrapText="1"/>
    </xf>
    <xf numFmtId="3" fontId="3" fillId="2" borderId="11" xfId="0" applyNumberFormat="1" applyFont="1" applyFill="1" applyBorder="1" applyAlignment="1">
      <alignment horizontal="right"/>
    </xf>
    <xf numFmtId="3" fontId="3" fillId="2" borderId="12" xfId="0" applyNumberFormat="1" applyFont="1" applyFill="1" applyBorder="1" applyAlignment="1">
      <alignment horizontal="right"/>
    </xf>
    <xf numFmtId="0" fontId="11" fillId="0" borderId="3" xfId="0" quotePrefix="1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/>
    </xf>
    <xf numFmtId="0" fontId="11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/>
    </xf>
    <xf numFmtId="0" fontId="11" fillId="0" borderId="3" xfId="0" quotePrefix="1" applyFont="1" applyBorder="1" applyAlignment="1">
      <alignment horizontal="left" vertical="center"/>
    </xf>
    <xf numFmtId="0" fontId="11" fillId="3" borderId="3" xfId="0" quotePrefix="1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7" borderId="4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workbookViewId="0">
      <selection activeCell="A4" sqref="A4:I4"/>
    </sheetView>
  </sheetViews>
  <sheetFormatPr defaultRowHeight="15" x14ac:dyDescent="0.25"/>
  <cols>
    <col min="5" max="5" width="20.85546875" customWidth="1"/>
    <col min="6" max="6" width="13.7109375" bestFit="1" customWidth="1"/>
    <col min="7" max="9" width="14.42578125" customWidth="1"/>
    <col min="10" max="10" width="11.7109375" bestFit="1" customWidth="1"/>
    <col min="11" max="11" width="10.85546875" bestFit="1" customWidth="1"/>
  </cols>
  <sheetData>
    <row r="1" spans="1:14" x14ac:dyDescent="0.25">
      <c r="A1" t="s">
        <v>105</v>
      </c>
    </row>
    <row r="2" spans="1:14" x14ac:dyDescent="0.25">
      <c r="A2" t="s">
        <v>139</v>
      </c>
    </row>
    <row r="3" spans="1:14" ht="15.6" customHeight="1" x14ac:dyDescent="0.25">
      <c r="A3" t="s">
        <v>142</v>
      </c>
    </row>
    <row r="4" spans="1:14" ht="69" customHeight="1" x14ac:dyDescent="0.25">
      <c r="A4" s="137" t="s">
        <v>143</v>
      </c>
      <c r="B4" s="137"/>
      <c r="C4" s="137"/>
      <c r="D4" s="137"/>
      <c r="E4" s="137"/>
      <c r="F4" s="137"/>
      <c r="G4" s="137"/>
      <c r="H4" s="137"/>
      <c r="I4" s="137"/>
    </row>
    <row r="5" spans="1:14" ht="18" customHeight="1" x14ac:dyDescent="0.25">
      <c r="A5" s="4"/>
      <c r="B5" s="4"/>
      <c r="C5" s="4"/>
      <c r="D5" s="4"/>
      <c r="E5" s="4"/>
      <c r="F5" s="4"/>
      <c r="G5" s="4"/>
      <c r="H5" s="4"/>
      <c r="I5" s="4"/>
    </row>
    <row r="6" spans="1:14" ht="15.75" x14ac:dyDescent="0.25">
      <c r="A6" s="137" t="s">
        <v>31</v>
      </c>
      <c r="B6" s="137"/>
      <c r="C6" s="137"/>
      <c r="D6" s="137"/>
      <c r="E6" s="137"/>
      <c r="F6" s="137"/>
      <c r="G6" s="139"/>
      <c r="H6" s="139"/>
      <c r="I6" s="139"/>
    </row>
    <row r="7" spans="1:14" ht="18" x14ac:dyDescent="0.25">
      <c r="A7" s="4"/>
      <c r="B7" s="4"/>
      <c r="C7" s="4"/>
      <c r="D7" s="4"/>
      <c r="E7" s="4"/>
      <c r="F7" s="4"/>
      <c r="G7" s="5"/>
      <c r="H7" s="5"/>
      <c r="I7" s="5"/>
    </row>
    <row r="8" spans="1:14" ht="18" customHeight="1" x14ac:dyDescent="0.25">
      <c r="A8" s="137" t="s">
        <v>39</v>
      </c>
      <c r="B8" s="138"/>
      <c r="C8" s="138"/>
      <c r="D8" s="138"/>
      <c r="E8" s="138"/>
      <c r="F8" s="138"/>
      <c r="G8" s="138"/>
      <c r="H8" s="138"/>
      <c r="I8" s="138"/>
    </row>
    <row r="9" spans="1:14" ht="18" x14ac:dyDescent="0.25">
      <c r="A9" s="1"/>
      <c r="B9" s="2"/>
      <c r="C9" s="2"/>
      <c r="D9" s="2"/>
      <c r="E9" s="52"/>
      <c r="F9" s="53"/>
      <c r="G9" s="53"/>
      <c r="H9" s="53"/>
      <c r="I9" s="53"/>
    </row>
    <row r="10" spans="1:14" ht="51" x14ac:dyDescent="0.25">
      <c r="A10" s="54"/>
      <c r="B10" s="54"/>
      <c r="C10" s="54"/>
      <c r="D10" s="55"/>
      <c r="E10" s="56"/>
      <c r="F10" s="39" t="s">
        <v>116</v>
      </c>
      <c r="G10" s="39" t="s">
        <v>117</v>
      </c>
      <c r="H10" s="57" t="s">
        <v>109</v>
      </c>
      <c r="I10" s="39" t="s">
        <v>130</v>
      </c>
    </row>
    <row r="11" spans="1:14" x14ac:dyDescent="0.25">
      <c r="A11" s="140" t="s">
        <v>0</v>
      </c>
      <c r="B11" s="141"/>
      <c r="C11" s="141"/>
      <c r="D11" s="141"/>
      <c r="E11" s="142"/>
      <c r="F11" s="106">
        <v>6627957.7400000002</v>
      </c>
      <c r="G11" s="106">
        <v>8576555.5999999996</v>
      </c>
      <c r="H11" s="107">
        <v>205565.54</v>
      </c>
      <c r="I11" s="106">
        <v>8781821.1400000006</v>
      </c>
      <c r="J11" s="30"/>
      <c r="K11" s="30"/>
      <c r="L11" s="30"/>
      <c r="M11" s="30"/>
      <c r="N11" s="30"/>
    </row>
    <row r="12" spans="1:14" x14ac:dyDescent="0.25">
      <c r="A12" s="143" t="s">
        <v>1</v>
      </c>
      <c r="B12" s="136"/>
      <c r="C12" s="136"/>
      <c r="D12" s="136"/>
      <c r="E12" s="144"/>
      <c r="F12" s="106">
        <v>6627957.7400000002</v>
      </c>
      <c r="G12" s="106">
        <v>8576555.5999999996</v>
      </c>
      <c r="H12" s="107">
        <v>205265.54</v>
      </c>
      <c r="I12" s="106">
        <v>8781821.1400000006</v>
      </c>
      <c r="J12" s="30"/>
      <c r="K12" s="30"/>
      <c r="L12" s="30"/>
      <c r="M12" s="30"/>
      <c r="N12" s="30"/>
    </row>
    <row r="13" spans="1:14" x14ac:dyDescent="0.25">
      <c r="A13" s="145" t="s">
        <v>2</v>
      </c>
      <c r="B13" s="144"/>
      <c r="C13" s="144"/>
      <c r="D13" s="144"/>
      <c r="E13" s="144"/>
      <c r="F13" s="106">
        <v>0</v>
      </c>
      <c r="G13" s="106">
        <v>0</v>
      </c>
      <c r="H13" s="107">
        <v>0</v>
      </c>
      <c r="I13" s="106">
        <v>0</v>
      </c>
      <c r="J13" s="30"/>
      <c r="K13" s="30"/>
      <c r="L13" s="30"/>
      <c r="M13" s="30"/>
      <c r="N13" s="30"/>
    </row>
    <row r="14" spans="1:14" x14ac:dyDescent="0.25">
      <c r="A14" s="58" t="s">
        <v>3</v>
      </c>
      <c r="B14" s="59"/>
      <c r="C14" s="59"/>
      <c r="D14" s="59"/>
      <c r="E14" s="59"/>
      <c r="F14" s="106">
        <v>6621323.2400000002</v>
      </c>
      <c r="G14" s="106">
        <v>8039736.3899999997</v>
      </c>
      <c r="H14" s="107">
        <v>205265.54</v>
      </c>
      <c r="I14" s="106">
        <v>8245001.9299999997</v>
      </c>
      <c r="J14" s="30"/>
      <c r="K14" s="30"/>
      <c r="L14" s="30"/>
      <c r="M14" s="30"/>
      <c r="N14" s="30"/>
    </row>
    <row r="15" spans="1:14" x14ac:dyDescent="0.25">
      <c r="A15" s="135" t="s">
        <v>4</v>
      </c>
      <c r="B15" s="136"/>
      <c r="C15" s="136"/>
      <c r="D15" s="136"/>
      <c r="E15" s="136"/>
      <c r="F15" s="106">
        <v>6401216.2400000002</v>
      </c>
      <c r="G15" s="106">
        <v>7808993.4500000002</v>
      </c>
      <c r="H15" s="107">
        <v>207510.85</v>
      </c>
      <c r="I15" s="106">
        <v>8016354.2999999998</v>
      </c>
      <c r="J15" s="30"/>
      <c r="K15" s="30"/>
      <c r="L15" s="30"/>
      <c r="M15" s="30"/>
      <c r="N15" s="30"/>
    </row>
    <row r="16" spans="1:14" x14ac:dyDescent="0.25">
      <c r="A16" s="145" t="s">
        <v>5</v>
      </c>
      <c r="B16" s="144"/>
      <c r="C16" s="144"/>
      <c r="D16" s="144"/>
      <c r="E16" s="144"/>
      <c r="F16" s="106">
        <v>220107</v>
      </c>
      <c r="G16" s="106">
        <v>230742.94</v>
      </c>
      <c r="H16" s="107">
        <v>-2095.31</v>
      </c>
      <c r="I16" s="106">
        <v>228647.63</v>
      </c>
      <c r="J16" s="30"/>
      <c r="K16" s="30"/>
      <c r="L16" s="30"/>
      <c r="M16" s="30"/>
      <c r="N16" s="30"/>
    </row>
    <row r="17" spans="1:14" x14ac:dyDescent="0.25">
      <c r="A17" s="146" t="s">
        <v>6</v>
      </c>
      <c r="B17" s="141"/>
      <c r="C17" s="141"/>
      <c r="D17" s="141"/>
      <c r="E17" s="141"/>
      <c r="F17" s="106">
        <f>SUM(F11-F14)</f>
        <v>6634.5</v>
      </c>
      <c r="G17" s="106">
        <f>SUM(G11-G14)</f>
        <v>536819.21</v>
      </c>
      <c r="H17" s="107">
        <v>0</v>
      </c>
      <c r="I17" s="106">
        <v>536819.21</v>
      </c>
      <c r="J17" s="30"/>
      <c r="K17" s="30"/>
      <c r="L17" s="30"/>
      <c r="M17" s="30"/>
      <c r="N17" s="30"/>
    </row>
    <row r="18" spans="1:14" ht="18" x14ac:dyDescent="0.25">
      <c r="A18" s="4"/>
      <c r="B18" s="6"/>
      <c r="C18" s="6"/>
      <c r="D18" s="6"/>
      <c r="E18" s="6"/>
      <c r="F18" s="3"/>
      <c r="G18" s="3"/>
      <c r="H18" s="3"/>
      <c r="I18" s="3"/>
      <c r="J18" s="29"/>
    </row>
    <row r="19" spans="1:14" ht="18" customHeight="1" x14ac:dyDescent="0.25">
      <c r="A19" s="137" t="s">
        <v>40</v>
      </c>
      <c r="B19" s="138"/>
      <c r="C19" s="138"/>
      <c r="D19" s="138"/>
      <c r="E19" s="138"/>
      <c r="F19" s="138"/>
      <c r="G19" s="138"/>
      <c r="H19" s="138"/>
      <c r="I19" s="138"/>
    </row>
    <row r="20" spans="1:14" ht="18" x14ac:dyDescent="0.25">
      <c r="A20" s="4"/>
      <c r="B20" s="6"/>
      <c r="C20" s="6"/>
      <c r="D20" s="6"/>
      <c r="E20" s="6"/>
      <c r="F20" s="3"/>
      <c r="G20" s="3"/>
      <c r="H20" s="3"/>
      <c r="I20" s="3"/>
    </row>
    <row r="21" spans="1:14" ht="51" x14ac:dyDescent="0.25">
      <c r="A21" s="54"/>
      <c r="B21" s="54"/>
      <c r="C21" s="54"/>
      <c r="D21" s="55"/>
      <c r="E21" s="56"/>
      <c r="F21" s="39" t="s">
        <v>116</v>
      </c>
      <c r="G21" s="39" t="s">
        <v>117</v>
      </c>
      <c r="H21" s="57" t="s">
        <v>109</v>
      </c>
      <c r="I21" s="39" t="s">
        <v>130</v>
      </c>
    </row>
    <row r="22" spans="1:14" ht="15.75" customHeight="1" x14ac:dyDescent="0.25">
      <c r="A22" s="143" t="s">
        <v>8</v>
      </c>
      <c r="B22" s="143"/>
      <c r="C22" s="143"/>
      <c r="D22" s="143"/>
      <c r="E22" s="143"/>
      <c r="F22" s="26">
        <v>0</v>
      </c>
      <c r="G22" s="26">
        <v>0</v>
      </c>
      <c r="H22" s="26"/>
      <c r="I22" s="26">
        <v>0</v>
      </c>
    </row>
    <row r="23" spans="1:14" x14ac:dyDescent="0.25">
      <c r="A23" s="143" t="s">
        <v>9</v>
      </c>
      <c r="B23" s="136"/>
      <c r="C23" s="136"/>
      <c r="D23" s="136"/>
      <c r="E23" s="136"/>
      <c r="F23" s="26">
        <v>0</v>
      </c>
      <c r="G23" s="26">
        <v>0</v>
      </c>
      <c r="H23" s="26"/>
      <c r="I23" s="26">
        <v>0</v>
      </c>
    </row>
    <row r="24" spans="1:14" x14ac:dyDescent="0.25">
      <c r="A24" s="146" t="s">
        <v>10</v>
      </c>
      <c r="B24" s="141"/>
      <c r="C24" s="141"/>
      <c r="D24" s="141"/>
      <c r="E24" s="141"/>
      <c r="F24" s="25">
        <v>0</v>
      </c>
      <c r="G24" s="25">
        <v>0</v>
      </c>
      <c r="H24" s="25"/>
      <c r="I24" s="25">
        <v>0</v>
      </c>
    </row>
    <row r="25" spans="1:14" ht="18" x14ac:dyDescent="0.25">
      <c r="A25" s="21"/>
      <c r="B25" s="6"/>
      <c r="C25" s="6"/>
      <c r="D25" s="6"/>
      <c r="E25" s="6"/>
      <c r="F25" s="3"/>
      <c r="G25" s="3"/>
      <c r="H25" s="3"/>
      <c r="I25" s="3"/>
    </row>
    <row r="26" spans="1:14" ht="18" x14ac:dyDescent="0.25">
      <c r="A26" s="21"/>
      <c r="B26" s="6"/>
      <c r="C26" s="6"/>
      <c r="D26" s="6"/>
      <c r="E26" s="6"/>
      <c r="F26" s="3"/>
      <c r="G26" s="3"/>
      <c r="H26" s="3"/>
      <c r="I26" s="3"/>
    </row>
    <row r="27" spans="1:14" ht="18" customHeight="1" x14ac:dyDescent="0.25">
      <c r="A27" s="137" t="s">
        <v>46</v>
      </c>
      <c r="B27" s="138"/>
      <c r="C27" s="138"/>
      <c r="D27" s="138"/>
      <c r="E27" s="138"/>
      <c r="F27" s="138"/>
      <c r="G27" s="138"/>
      <c r="H27" s="138"/>
      <c r="I27" s="138"/>
    </row>
    <row r="28" spans="1:14" ht="18" x14ac:dyDescent="0.25">
      <c r="A28" s="21"/>
      <c r="B28" s="6"/>
      <c r="C28" s="6"/>
      <c r="D28" s="6"/>
      <c r="E28" s="6"/>
      <c r="F28" s="3"/>
      <c r="G28" s="3"/>
      <c r="H28" s="3"/>
      <c r="I28" s="3"/>
    </row>
    <row r="29" spans="1:14" ht="51" x14ac:dyDescent="0.25">
      <c r="A29" s="54"/>
      <c r="B29" s="54"/>
      <c r="C29" s="54"/>
      <c r="D29" s="55"/>
      <c r="E29" s="56"/>
      <c r="F29" s="39" t="s">
        <v>116</v>
      </c>
      <c r="G29" s="39" t="s">
        <v>117</v>
      </c>
      <c r="H29" s="57" t="s">
        <v>109</v>
      </c>
      <c r="I29" s="39" t="s">
        <v>130</v>
      </c>
    </row>
    <row r="30" spans="1:14" ht="28.5" customHeight="1" x14ac:dyDescent="0.25">
      <c r="A30" s="151" t="s">
        <v>41</v>
      </c>
      <c r="B30" s="151"/>
      <c r="C30" s="151"/>
      <c r="D30" s="151"/>
      <c r="E30" s="151"/>
      <c r="F30" s="108">
        <v>-6634.5</v>
      </c>
      <c r="G30" s="109">
        <v>-536819.21</v>
      </c>
      <c r="H30" s="109"/>
      <c r="I30" s="109">
        <v>-536819.21</v>
      </c>
      <c r="K30" s="30"/>
      <c r="L30" s="29"/>
    </row>
    <row r="31" spans="1:14" ht="30" customHeight="1" x14ac:dyDescent="0.25">
      <c r="A31" s="152" t="s">
        <v>7</v>
      </c>
      <c r="B31" s="152"/>
      <c r="C31" s="152"/>
      <c r="D31" s="152"/>
      <c r="E31" s="152"/>
      <c r="F31" s="108">
        <v>-6634.5</v>
      </c>
      <c r="G31" s="109">
        <v>-536819.21</v>
      </c>
      <c r="H31" s="109"/>
      <c r="I31" s="109">
        <v>-536819.21</v>
      </c>
    </row>
    <row r="34" spans="1:9" x14ac:dyDescent="0.25">
      <c r="A34" s="149" t="s">
        <v>11</v>
      </c>
      <c r="B34" s="150"/>
      <c r="C34" s="150"/>
      <c r="D34" s="150"/>
      <c r="E34" s="150"/>
      <c r="F34" s="26"/>
      <c r="G34" s="26">
        <v>0</v>
      </c>
      <c r="H34" s="26"/>
      <c r="I34" s="26">
        <v>0</v>
      </c>
    </row>
    <row r="35" spans="1:9" ht="11.25" customHeight="1" x14ac:dyDescent="0.25">
      <c r="A35" s="16"/>
      <c r="B35" s="17"/>
      <c r="C35" s="17"/>
      <c r="D35" s="17"/>
      <c r="E35" s="17"/>
      <c r="F35" s="18"/>
      <c r="G35" s="18"/>
      <c r="H35" s="18"/>
      <c r="I35" s="18"/>
    </row>
    <row r="36" spans="1:9" ht="40.5" hidden="1" customHeight="1" x14ac:dyDescent="0.25">
      <c r="A36" s="147" t="s">
        <v>47</v>
      </c>
      <c r="B36" s="148"/>
      <c r="C36" s="148"/>
      <c r="D36" s="148"/>
      <c r="E36" s="148"/>
      <c r="F36" s="148"/>
      <c r="G36" s="148"/>
      <c r="H36" s="148"/>
      <c r="I36" s="148"/>
    </row>
    <row r="37" spans="1:9" ht="8.25" hidden="1" customHeight="1" x14ac:dyDescent="0.25"/>
    <row r="38" spans="1:9" ht="28.5" hidden="1" customHeight="1" x14ac:dyDescent="0.25">
      <c r="A38" s="147" t="s">
        <v>42</v>
      </c>
      <c r="B38" s="148"/>
      <c r="C38" s="148"/>
      <c r="D38" s="148"/>
      <c r="E38" s="148"/>
      <c r="F38" s="148"/>
      <c r="G38" s="148"/>
      <c r="H38" s="148"/>
      <c r="I38" s="148"/>
    </row>
    <row r="40" spans="1:9" ht="46.5" customHeight="1" x14ac:dyDescent="0.25">
      <c r="A40" s="147" t="s">
        <v>115</v>
      </c>
      <c r="B40" s="148"/>
      <c r="C40" s="148"/>
      <c r="D40" s="148"/>
      <c r="E40" s="148"/>
      <c r="F40" s="148"/>
      <c r="G40" s="148"/>
      <c r="H40" s="148"/>
      <c r="I40" s="148"/>
    </row>
    <row r="43" spans="1:9" x14ac:dyDescent="0.25">
      <c r="E43" s="120" t="s">
        <v>106</v>
      </c>
      <c r="F43" s="120"/>
    </row>
    <row r="44" spans="1:9" x14ac:dyDescent="0.25">
      <c r="E44" s="120" t="s">
        <v>118</v>
      </c>
      <c r="F44" s="120"/>
    </row>
    <row r="45" spans="1:9" x14ac:dyDescent="0.25">
      <c r="E45" s="120" t="s">
        <v>140</v>
      </c>
      <c r="F45" s="120"/>
    </row>
    <row r="46" spans="1:9" x14ac:dyDescent="0.25">
      <c r="E46" s="121" t="s">
        <v>141</v>
      </c>
      <c r="F46" s="30"/>
    </row>
  </sheetData>
  <mergeCells count="20">
    <mergeCell ref="A40:I40"/>
    <mergeCell ref="A27:I27"/>
    <mergeCell ref="A36:I36"/>
    <mergeCell ref="A34:E34"/>
    <mergeCell ref="A38:I38"/>
    <mergeCell ref="A30:E30"/>
    <mergeCell ref="A31:E31"/>
    <mergeCell ref="A22:E22"/>
    <mergeCell ref="A23:E23"/>
    <mergeCell ref="A24:E24"/>
    <mergeCell ref="A16:E16"/>
    <mergeCell ref="A17:E17"/>
    <mergeCell ref="A15:E15"/>
    <mergeCell ref="A8:I8"/>
    <mergeCell ref="A19:I19"/>
    <mergeCell ref="A4:I4"/>
    <mergeCell ref="A6:I6"/>
    <mergeCell ref="A11:E11"/>
    <mergeCell ref="A12:E12"/>
    <mergeCell ref="A13:E13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5"/>
  <sheetViews>
    <sheetView topLeftCell="A76" zoomScale="117" zoomScaleNormal="117" workbookViewId="0">
      <selection activeCell="D76" sqref="D76"/>
    </sheetView>
  </sheetViews>
  <sheetFormatPr defaultRowHeight="15" x14ac:dyDescent="0.25"/>
  <cols>
    <col min="1" max="1" width="8.7109375" customWidth="1"/>
    <col min="2" max="2" width="9.42578125" customWidth="1"/>
    <col min="3" max="3" width="8.42578125" customWidth="1"/>
    <col min="4" max="4" width="25.28515625" customWidth="1"/>
    <col min="5" max="5" width="13" customWidth="1"/>
    <col min="6" max="7" width="11.42578125" customWidth="1"/>
    <col min="8" max="8" width="14.28515625" customWidth="1"/>
    <col min="9" max="9" width="12.7109375" style="30" bestFit="1" customWidth="1"/>
    <col min="10" max="10" width="15.7109375" customWidth="1"/>
  </cols>
  <sheetData>
    <row r="1" spans="1:9" x14ac:dyDescent="0.25">
      <c r="A1" t="s">
        <v>105</v>
      </c>
    </row>
    <row r="2" spans="1:9" ht="15.75" customHeight="1" x14ac:dyDescent="0.25">
      <c r="A2" t="s">
        <v>139</v>
      </c>
    </row>
    <row r="3" spans="1:9" ht="9" customHeight="1" x14ac:dyDescent="0.25"/>
    <row r="4" spans="1:9" ht="44.25" customHeight="1" x14ac:dyDescent="0.25">
      <c r="A4" s="137" t="s">
        <v>143</v>
      </c>
      <c r="B4" s="137"/>
      <c r="C4" s="137"/>
      <c r="D4" s="137"/>
      <c r="E4" s="137"/>
      <c r="F4" s="137"/>
      <c r="G4" s="137"/>
      <c r="H4" s="137"/>
      <c r="I4" s="137"/>
    </row>
    <row r="5" spans="1:9" ht="11.25" customHeight="1" x14ac:dyDescent="0.25">
      <c r="A5" s="4"/>
      <c r="B5" s="4"/>
      <c r="C5" s="4"/>
      <c r="D5" s="4"/>
      <c r="E5" s="4"/>
      <c r="F5" s="4"/>
      <c r="G5" s="4"/>
      <c r="H5" s="4"/>
    </row>
    <row r="6" spans="1:9" ht="15.75" customHeight="1" x14ac:dyDescent="0.25">
      <c r="A6" s="137" t="s">
        <v>31</v>
      </c>
      <c r="B6" s="137"/>
      <c r="C6" s="137"/>
      <c r="D6" s="137"/>
      <c r="E6" s="137"/>
      <c r="F6" s="137"/>
      <c r="G6" s="137"/>
      <c r="H6" s="137"/>
    </row>
    <row r="7" spans="1:9" ht="8.25" customHeight="1" x14ac:dyDescent="0.25">
      <c r="A7" s="4"/>
      <c r="B7" s="4"/>
      <c r="C7" s="4"/>
      <c r="D7" s="4"/>
      <c r="E7" s="4"/>
      <c r="F7" s="5"/>
      <c r="G7" s="5"/>
      <c r="H7" s="5"/>
    </row>
    <row r="8" spans="1:9" ht="18" customHeight="1" x14ac:dyDescent="0.25">
      <c r="A8" s="137" t="s">
        <v>13</v>
      </c>
      <c r="B8" s="138"/>
      <c r="C8" s="138"/>
      <c r="D8" s="138"/>
      <c r="E8" s="138"/>
      <c r="F8" s="138"/>
      <c r="G8" s="138"/>
      <c r="H8" s="138"/>
    </row>
    <row r="9" spans="1:9" ht="8.25" customHeight="1" x14ac:dyDescent="0.25">
      <c r="A9" s="4"/>
      <c r="B9" s="4"/>
      <c r="C9" s="4"/>
      <c r="D9" s="4"/>
      <c r="E9" s="4"/>
      <c r="F9" s="5"/>
      <c r="G9" s="5"/>
      <c r="H9" s="5"/>
    </row>
    <row r="10" spans="1:9" ht="15.75" x14ac:dyDescent="0.25">
      <c r="A10" s="137" t="s">
        <v>1</v>
      </c>
      <c r="B10" s="153"/>
      <c r="C10" s="153"/>
      <c r="D10" s="153"/>
      <c r="E10" s="153"/>
      <c r="F10" s="153"/>
      <c r="G10" s="153"/>
      <c r="H10" s="153"/>
    </row>
    <row r="11" spans="1:9" ht="4.5" customHeight="1" x14ac:dyDescent="0.25">
      <c r="A11" s="4"/>
      <c r="B11" s="4"/>
      <c r="C11" s="4"/>
      <c r="D11" s="4"/>
      <c r="E11" s="4"/>
      <c r="F11" s="5"/>
      <c r="G11" s="5"/>
      <c r="H11" s="5"/>
    </row>
    <row r="12" spans="1:9" ht="63.75" x14ac:dyDescent="0.25">
      <c r="A12" s="20" t="s">
        <v>14</v>
      </c>
      <c r="B12" s="19" t="s">
        <v>15</v>
      </c>
      <c r="C12" s="19" t="s">
        <v>16</v>
      </c>
      <c r="D12" s="19" t="s">
        <v>12</v>
      </c>
      <c r="E12" s="20" t="s">
        <v>119</v>
      </c>
      <c r="F12" s="20" t="s">
        <v>117</v>
      </c>
      <c r="G12" s="20" t="s">
        <v>131</v>
      </c>
      <c r="H12" s="20" t="s">
        <v>130</v>
      </c>
    </row>
    <row r="13" spans="1:9" ht="15.75" customHeight="1" x14ac:dyDescent="0.25">
      <c r="A13" s="45">
        <v>6</v>
      </c>
      <c r="B13" s="45"/>
      <c r="C13" s="45"/>
      <c r="D13" s="45" t="s">
        <v>17</v>
      </c>
      <c r="E13" s="25">
        <f>SUM(E14+E21+E23+E26+E29+E33)</f>
        <v>6627957.7400000002</v>
      </c>
      <c r="F13" s="25">
        <v>8576556</v>
      </c>
      <c r="G13" s="25">
        <v>205265.54</v>
      </c>
      <c r="H13" s="25">
        <f>SUM(H14+H21+H23+H26+H29+H33)</f>
        <v>8781821.1399999987</v>
      </c>
    </row>
    <row r="14" spans="1:9" ht="38.25" x14ac:dyDescent="0.25">
      <c r="A14" s="9"/>
      <c r="B14" s="13">
        <v>63</v>
      </c>
      <c r="C14" s="13"/>
      <c r="D14" s="9" t="s">
        <v>43</v>
      </c>
      <c r="E14" s="34">
        <f>SUM(E15:E20)</f>
        <v>460068.74</v>
      </c>
      <c r="F14" s="34">
        <v>640441</v>
      </c>
      <c r="G14" s="34">
        <f>SUM(G15:G20)</f>
        <v>195007.09</v>
      </c>
      <c r="H14" s="34">
        <f>SUM(H15:H20)</f>
        <v>835448.46</v>
      </c>
    </row>
    <row r="15" spans="1:9" x14ac:dyDescent="0.25">
      <c r="A15" s="9"/>
      <c r="B15" s="13"/>
      <c r="C15" s="13">
        <v>11</v>
      </c>
      <c r="D15" s="13" t="s">
        <v>18</v>
      </c>
      <c r="E15" s="8">
        <v>0</v>
      </c>
      <c r="F15" s="8">
        <v>0</v>
      </c>
      <c r="G15" s="8">
        <v>0</v>
      </c>
      <c r="H15" s="8">
        <v>0</v>
      </c>
    </row>
    <row r="16" spans="1:9" ht="22.5" customHeight="1" x14ac:dyDescent="0.25">
      <c r="A16" s="9"/>
      <c r="B16" s="13"/>
      <c r="C16" s="13">
        <v>41</v>
      </c>
      <c r="D16" s="15" t="s">
        <v>49</v>
      </c>
      <c r="E16" s="8">
        <v>48443.83</v>
      </c>
      <c r="F16" s="8">
        <v>120664</v>
      </c>
      <c r="G16" s="8">
        <v>0</v>
      </c>
      <c r="H16" s="8">
        <v>120663.62</v>
      </c>
    </row>
    <row r="17" spans="1:8" x14ac:dyDescent="0.25">
      <c r="A17" s="9"/>
      <c r="B17" s="13"/>
      <c r="C17" s="13">
        <v>51</v>
      </c>
      <c r="D17" s="15" t="s">
        <v>52</v>
      </c>
      <c r="E17" s="8">
        <v>232264.91</v>
      </c>
      <c r="F17" s="8">
        <v>232265</v>
      </c>
      <c r="G17" s="8">
        <v>-72264.91</v>
      </c>
      <c r="H17" s="8">
        <v>160000</v>
      </c>
    </row>
    <row r="18" spans="1:8" x14ac:dyDescent="0.25">
      <c r="A18" s="9"/>
      <c r="B18" s="13"/>
      <c r="C18" s="13">
        <v>53</v>
      </c>
      <c r="D18" s="15" t="s">
        <v>102</v>
      </c>
      <c r="E18" s="8">
        <v>27042.29</v>
      </c>
      <c r="F18" s="8">
        <v>0</v>
      </c>
      <c r="G18" s="8">
        <v>17000</v>
      </c>
      <c r="H18" s="8">
        <v>17000</v>
      </c>
    </row>
    <row r="19" spans="1:8" x14ac:dyDescent="0.25">
      <c r="A19" s="9"/>
      <c r="B19" s="13"/>
      <c r="C19" s="13">
        <v>54</v>
      </c>
      <c r="D19" s="15" t="s">
        <v>53</v>
      </c>
      <c r="E19" s="8">
        <v>140596.01</v>
      </c>
      <c r="F19" s="40">
        <v>275791</v>
      </c>
      <c r="G19" s="40">
        <v>250272</v>
      </c>
      <c r="H19" s="40">
        <v>526063.14</v>
      </c>
    </row>
    <row r="20" spans="1:8" x14ac:dyDescent="0.25">
      <c r="A20" s="10"/>
      <c r="B20" s="10"/>
      <c r="C20" s="11">
        <v>57</v>
      </c>
      <c r="D20" s="11" t="s">
        <v>54</v>
      </c>
      <c r="E20" s="8">
        <v>11721.7</v>
      </c>
      <c r="F20" s="40">
        <v>11722</v>
      </c>
      <c r="G20" s="40">
        <v>0</v>
      </c>
      <c r="H20" s="40">
        <v>11721.7</v>
      </c>
    </row>
    <row r="21" spans="1:8" x14ac:dyDescent="0.25">
      <c r="A21" s="10"/>
      <c r="B21" s="10">
        <v>64</v>
      </c>
      <c r="C21" s="11"/>
      <c r="D21" s="24" t="s">
        <v>51</v>
      </c>
      <c r="E21" s="34">
        <f>SUM(E22)</f>
        <v>50</v>
      </c>
      <c r="F21" s="41">
        <v>50</v>
      </c>
      <c r="G21" s="41">
        <v>0</v>
      </c>
      <c r="H21" s="41">
        <v>50</v>
      </c>
    </row>
    <row r="22" spans="1:8" x14ac:dyDescent="0.25">
      <c r="A22" s="10"/>
      <c r="B22" s="10"/>
      <c r="C22" s="11">
        <v>31</v>
      </c>
      <c r="D22" s="11" t="s">
        <v>38</v>
      </c>
      <c r="E22" s="8">
        <v>50</v>
      </c>
      <c r="F22" s="40">
        <v>50</v>
      </c>
      <c r="G22" s="40">
        <v>0</v>
      </c>
      <c r="H22" s="40">
        <v>50</v>
      </c>
    </row>
    <row r="23" spans="1:8" ht="38.25" x14ac:dyDescent="0.25">
      <c r="A23" s="10"/>
      <c r="B23" s="10">
        <v>65</v>
      </c>
      <c r="C23" s="11"/>
      <c r="D23" s="27" t="s">
        <v>55</v>
      </c>
      <c r="E23" s="34">
        <f>SUM(E24:E25)</f>
        <v>232000</v>
      </c>
      <c r="F23" s="41">
        <v>539045</v>
      </c>
      <c r="G23" s="41">
        <f>SUM(G24:G25)</f>
        <v>6000</v>
      </c>
      <c r="H23" s="41">
        <f>SUM(H24:H25)</f>
        <v>545045.38</v>
      </c>
    </row>
    <row r="24" spans="1:8" x14ac:dyDescent="0.25">
      <c r="A24" s="10"/>
      <c r="B24" s="10"/>
      <c r="C24" s="11">
        <v>41</v>
      </c>
      <c r="D24" s="11" t="s">
        <v>49</v>
      </c>
      <c r="E24" s="8">
        <v>230000</v>
      </c>
      <c r="F24" s="40">
        <v>537045</v>
      </c>
      <c r="G24" s="40">
        <v>0</v>
      </c>
      <c r="H24" s="40">
        <v>537045.38</v>
      </c>
    </row>
    <row r="25" spans="1:8" ht="25.5" x14ac:dyDescent="0.25">
      <c r="A25" s="10"/>
      <c r="B25" s="10"/>
      <c r="C25" s="43">
        <v>72</v>
      </c>
      <c r="D25" s="14" t="s">
        <v>56</v>
      </c>
      <c r="E25" s="8">
        <v>2000</v>
      </c>
      <c r="F25" s="40">
        <v>2000</v>
      </c>
      <c r="G25" s="40">
        <v>6000</v>
      </c>
      <c r="H25" s="40">
        <v>8000</v>
      </c>
    </row>
    <row r="26" spans="1:8" ht="51" x14ac:dyDescent="0.25">
      <c r="A26" s="10"/>
      <c r="B26" s="10">
        <v>66</v>
      </c>
      <c r="C26" s="11"/>
      <c r="D26" s="28" t="s">
        <v>57</v>
      </c>
      <c r="E26" s="34">
        <f>SUM(E27:E27)</f>
        <v>2531090.2200000002</v>
      </c>
      <c r="F26" s="41">
        <v>2725985</v>
      </c>
      <c r="G26" s="41">
        <v>0</v>
      </c>
      <c r="H26" s="41">
        <f>SUM(H27:H28)</f>
        <v>2730035.19</v>
      </c>
    </row>
    <row r="27" spans="1:8" x14ac:dyDescent="0.25">
      <c r="A27" s="10"/>
      <c r="B27" s="10"/>
      <c r="C27" s="11">
        <v>31</v>
      </c>
      <c r="D27" s="11" t="s">
        <v>38</v>
      </c>
      <c r="E27" s="8">
        <v>2531090.2200000002</v>
      </c>
      <c r="F27" s="40">
        <v>2725985</v>
      </c>
      <c r="G27" s="40">
        <v>0</v>
      </c>
      <c r="H27" s="40">
        <v>2725984.69</v>
      </c>
    </row>
    <row r="28" spans="1:8" x14ac:dyDescent="0.25">
      <c r="A28" s="10"/>
      <c r="B28" s="10"/>
      <c r="C28" s="11">
        <v>61</v>
      </c>
      <c r="D28" s="11" t="s">
        <v>132</v>
      </c>
      <c r="E28" s="8">
        <v>0</v>
      </c>
      <c r="F28" s="40">
        <v>0</v>
      </c>
      <c r="G28" s="40">
        <v>4050.5</v>
      </c>
      <c r="H28" s="40">
        <v>4050.5</v>
      </c>
    </row>
    <row r="29" spans="1:8" ht="51" x14ac:dyDescent="0.25">
      <c r="A29" s="10"/>
      <c r="B29" s="10">
        <v>67</v>
      </c>
      <c r="C29" s="11"/>
      <c r="D29" s="9" t="s">
        <v>44</v>
      </c>
      <c r="E29" s="34">
        <f>SUM(E30:E32)</f>
        <v>3403748.7800000003</v>
      </c>
      <c r="F29" s="34">
        <v>4670034</v>
      </c>
      <c r="G29" s="34">
        <v>0</v>
      </c>
      <c r="H29" s="34">
        <f>SUM(H30:H32)</f>
        <v>4670034.16</v>
      </c>
    </row>
    <row r="30" spans="1:8" x14ac:dyDescent="0.25">
      <c r="A30" s="10"/>
      <c r="B30" s="10"/>
      <c r="C30" s="11">
        <v>11</v>
      </c>
      <c r="D30" s="15" t="s">
        <v>18</v>
      </c>
      <c r="E30" s="8">
        <v>95034.16</v>
      </c>
      <c r="F30" s="8">
        <v>595034</v>
      </c>
      <c r="G30" s="8">
        <v>0</v>
      </c>
      <c r="H30" s="8">
        <v>595034.16</v>
      </c>
    </row>
    <row r="31" spans="1:8" ht="26.25" customHeight="1" x14ac:dyDescent="0.25">
      <c r="A31" s="10"/>
      <c r="B31" s="10"/>
      <c r="C31" s="11">
        <v>41</v>
      </c>
      <c r="D31" s="15" t="s">
        <v>49</v>
      </c>
      <c r="E31" s="8">
        <v>3233714.62</v>
      </c>
      <c r="F31" s="8">
        <v>3900000</v>
      </c>
      <c r="G31" s="8">
        <v>0</v>
      </c>
      <c r="H31" s="8">
        <v>3900000</v>
      </c>
    </row>
    <row r="32" spans="1:8" ht="25.5" x14ac:dyDescent="0.25">
      <c r="A32" s="10"/>
      <c r="B32" s="10"/>
      <c r="C32" s="11">
        <v>45</v>
      </c>
      <c r="D32" s="13" t="s">
        <v>50</v>
      </c>
      <c r="E32" s="8">
        <v>75000</v>
      </c>
      <c r="F32" s="8">
        <v>175000</v>
      </c>
      <c r="G32" s="8">
        <v>0</v>
      </c>
      <c r="H32" s="8">
        <v>175000</v>
      </c>
    </row>
    <row r="33" spans="1:8" ht="25.5" x14ac:dyDescent="0.25">
      <c r="A33" s="10"/>
      <c r="B33" s="10">
        <v>68</v>
      </c>
      <c r="C33" s="11"/>
      <c r="D33" s="9" t="s">
        <v>59</v>
      </c>
      <c r="E33" s="34">
        <f>SUM(E34)</f>
        <v>1000</v>
      </c>
      <c r="F33" s="34">
        <v>1000</v>
      </c>
      <c r="G33" s="34">
        <f>SUM(G34)</f>
        <v>207.95</v>
      </c>
      <c r="H33" s="34">
        <f>SUM(H34)</f>
        <v>1207.95</v>
      </c>
    </row>
    <row r="34" spans="1:8" x14ac:dyDescent="0.25">
      <c r="A34" s="10"/>
      <c r="B34" s="10"/>
      <c r="C34" s="11">
        <v>31</v>
      </c>
      <c r="D34" s="15" t="s">
        <v>38</v>
      </c>
      <c r="E34" s="8">
        <v>1000</v>
      </c>
      <c r="F34" s="8">
        <v>1000</v>
      </c>
      <c r="G34" s="8">
        <v>207.95</v>
      </c>
      <c r="H34" s="8">
        <v>1207.95</v>
      </c>
    </row>
    <row r="35" spans="1:8" x14ac:dyDescent="0.25">
      <c r="A35" s="42">
        <v>9</v>
      </c>
      <c r="B35" s="42"/>
      <c r="C35" s="43"/>
      <c r="D35" s="51"/>
      <c r="E35" s="26"/>
      <c r="F35" s="33"/>
      <c r="G35" s="33"/>
      <c r="H35" s="26"/>
    </row>
    <row r="36" spans="1:8" x14ac:dyDescent="0.25">
      <c r="A36" s="42"/>
      <c r="B36" s="42">
        <v>92</v>
      </c>
      <c r="C36" s="43"/>
      <c r="D36" s="43" t="s">
        <v>107</v>
      </c>
      <c r="E36" s="50">
        <f>SUM(E37:E39)</f>
        <v>-6634.5</v>
      </c>
      <c r="F36" s="33">
        <v>-536819</v>
      </c>
      <c r="G36" s="33">
        <v>0</v>
      </c>
      <c r="H36" s="26">
        <f>SUM(H37:H39)</f>
        <v>-536819.21</v>
      </c>
    </row>
    <row r="37" spans="1:8" x14ac:dyDescent="0.25">
      <c r="A37" s="42"/>
      <c r="B37" s="42"/>
      <c r="C37" s="43">
        <v>42</v>
      </c>
      <c r="D37" s="43" t="s">
        <v>110</v>
      </c>
      <c r="E37" s="26">
        <v>0</v>
      </c>
      <c r="F37" s="33">
        <v>159218</v>
      </c>
      <c r="G37" s="33">
        <v>0</v>
      </c>
      <c r="H37" s="118">
        <v>159218.34</v>
      </c>
    </row>
    <row r="38" spans="1:8" ht="25.5" x14ac:dyDescent="0.25">
      <c r="A38" s="42"/>
      <c r="B38" s="42"/>
      <c r="C38" s="11">
        <v>42</v>
      </c>
      <c r="D38" s="14" t="s">
        <v>129</v>
      </c>
      <c r="E38" s="8">
        <v>-6634.5</v>
      </c>
      <c r="F38" s="33">
        <v>-14962</v>
      </c>
      <c r="G38" s="33">
        <v>0</v>
      </c>
      <c r="H38" s="118">
        <v>-14962.14</v>
      </c>
    </row>
    <row r="39" spans="1:8" ht="25.5" x14ac:dyDescent="0.25">
      <c r="A39" s="42"/>
      <c r="B39" s="42"/>
      <c r="C39" s="43">
        <v>42</v>
      </c>
      <c r="D39" s="49" t="s">
        <v>111</v>
      </c>
      <c r="E39" s="26">
        <v>0</v>
      </c>
      <c r="F39" s="33">
        <v>-681075.41</v>
      </c>
      <c r="G39" s="33">
        <v>0</v>
      </c>
      <c r="H39" s="118">
        <v>-681075.41</v>
      </c>
    </row>
    <row r="40" spans="1:8" x14ac:dyDescent="0.25">
      <c r="A40" s="154" t="s">
        <v>108</v>
      </c>
      <c r="B40" s="155"/>
      <c r="C40" s="156"/>
      <c r="D40" s="46"/>
      <c r="E40" s="111">
        <f>SUM(E13+E36)</f>
        <v>6621323.2400000002</v>
      </c>
      <c r="F40" s="111">
        <v>8039736</v>
      </c>
      <c r="G40" s="111">
        <v>205265.54</v>
      </c>
      <c r="H40" s="111">
        <f>SUM(H13+H36)</f>
        <v>8245001.9299999988</v>
      </c>
    </row>
    <row r="41" spans="1:8" x14ac:dyDescent="0.25">
      <c r="F41" s="29"/>
      <c r="G41" s="29"/>
    </row>
    <row r="42" spans="1:8" x14ac:dyDescent="0.25">
      <c r="F42" s="29"/>
      <c r="G42" s="29"/>
    </row>
    <row r="43" spans="1:8" x14ac:dyDescent="0.25">
      <c r="F43" s="29"/>
      <c r="G43" s="29"/>
    </row>
    <row r="44" spans="1:8" x14ac:dyDescent="0.25">
      <c r="F44" s="29"/>
      <c r="G44" s="29"/>
    </row>
    <row r="45" spans="1:8" x14ac:dyDescent="0.25">
      <c r="F45" s="29"/>
      <c r="G45" s="29"/>
    </row>
    <row r="46" spans="1:8" x14ac:dyDescent="0.25">
      <c r="F46" s="29"/>
      <c r="G46" s="29"/>
    </row>
    <row r="47" spans="1:8" x14ac:dyDescent="0.25">
      <c r="F47" s="29"/>
      <c r="G47" s="29"/>
    </row>
    <row r="48" spans="1:8" x14ac:dyDescent="0.25">
      <c r="F48" s="29"/>
      <c r="G48" s="29"/>
    </row>
    <row r="49" spans="1:10" x14ac:dyDescent="0.25">
      <c r="F49" s="29"/>
      <c r="G49" s="29"/>
    </row>
    <row r="50" spans="1:10" x14ac:dyDescent="0.25">
      <c r="F50" s="29"/>
      <c r="G50" s="29"/>
    </row>
    <row r="51" spans="1:10" ht="15.75" x14ac:dyDescent="0.25">
      <c r="A51" s="137" t="s">
        <v>19</v>
      </c>
      <c r="B51" s="153"/>
      <c r="C51" s="153"/>
      <c r="D51" s="153"/>
      <c r="E51" s="153"/>
      <c r="F51" s="153"/>
      <c r="G51" s="153"/>
      <c r="H51" s="153"/>
    </row>
    <row r="52" spans="1:10" ht="3.75" customHeight="1" x14ac:dyDescent="0.25">
      <c r="A52" s="4"/>
      <c r="B52" s="4"/>
      <c r="C52" s="4"/>
      <c r="D52" s="4"/>
      <c r="E52" s="4"/>
      <c r="F52" s="5"/>
      <c r="G52" s="5"/>
      <c r="H52" s="5"/>
    </row>
    <row r="53" spans="1:10" ht="63.75" x14ac:dyDescent="0.25">
      <c r="A53" s="20" t="s">
        <v>14</v>
      </c>
      <c r="B53" s="19" t="s">
        <v>15</v>
      </c>
      <c r="C53" s="19" t="s">
        <v>16</v>
      </c>
      <c r="D53" s="19" t="s">
        <v>20</v>
      </c>
      <c r="E53" s="20" t="s">
        <v>119</v>
      </c>
      <c r="F53" s="20" t="s">
        <v>117</v>
      </c>
      <c r="G53" s="20" t="s">
        <v>131</v>
      </c>
      <c r="H53" s="20" t="s">
        <v>130</v>
      </c>
    </row>
    <row r="54" spans="1:10" ht="15.75" customHeight="1" x14ac:dyDescent="0.25">
      <c r="A54" s="9">
        <v>3</v>
      </c>
      <c r="B54" s="35"/>
      <c r="C54" s="35"/>
      <c r="D54" s="35" t="s">
        <v>21</v>
      </c>
      <c r="E54" s="36">
        <f>SUM(E55+E64+E76+E79+E83+E87)</f>
        <v>6401216.2399999993</v>
      </c>
      <c r="F54" s="36">
        <f>SUM(F55+F64+F76+F79+F83+F87)</f>
        <v>7808993.4500000002</v>
      </c>
      <c r="G54" s="36">
        <v>207360.85</v>
      </c>
      <c r="H54" s="36">
        <f>SUM(H55+H64+H76+H79+H83+H87)</f>
        <v>8016354.2999999998</v>
      </c>
    </row>
    <row r="55" spans="1:10" ht="15.75" customHeight="1" x14ac:dyDescent="0.25">
      <c r="A55" s="9"/>
      <c r="B55" s="13">
        <v>31</v>
      </c>
      <c r="C55" s="13"/>
      <c r="D55" s="9" t="s">
        <v>22</v>
      </c>
      <c r="E55" s="26">
        <f>SUM(E56:E62)</f>
        <v>3988839.36</v>
      </c>
      <c r="F55" s="26">
        <f t="shared" ref="F55" si="0">SUM(F56:F62)</f>
        <v>5408677.0300000003</v>
      </c>
      <c r="G55" s="26">
        <v>70191.13</v>
      </c>
      <c r="H55" s="26">
        <f>SUM(H56:H63)</f>
        <v>5478868.1600000001</v>
      </c>
      <c r="J55" s="29"/>
    </row>
    <row r="56" spans="1:10" x14ac:dyDescent="0.25">
      <c r="A56" s="10"/>
      <c r="B56" s="10"/>
      <c r="C56" s="11">
        <v>11</v>
      </c>
      <c r="D56" s="11" t="s">
        <v>18</v>
      </c>
      <c r="E56" s="50">
        <v>11530.29</v>
      </c>
      <c r="F56" s="8">
        <v>553192.15</v>
      </c>
      <c r="G56" s="8">
        <v>0</v>
      </c>
      <c r="H56" s="8">
        <v>553192.15</v>
      </c>
    </row>
    <row r="57" spans="1:10" x14ac:dyDescent="0.25">
      <c r="A57" s="10"/>
      <c r="B57" s="10"/>
      <c r="C57" s="11">
        <v>31</v>
      </c>
      <c r="D57" s="11" t="s">
        <v>38</v>
      </c>
      <c r="E57" s="50">
        <v>1768909.35</v>
      </c>
      <c r="F57" s="8">
        <v>1807261.05</v>
      </c>
      <c r="G57" s="8">
        <v>7688.13</v>
      </c>
      <c r="H57" s="8">
        <v>1814949.47</v>
      </c>
      <c r="J57" s="30"/>
    </row>
    <row r="58" spans="1:10" x14ac:dyDescent="0.25">
      <c r="A58" s="10"/>
      <c r="B58" s="10"/>
      <c r="C58" s="11">
        <v>41</v>
      </c>
      <c r="D58" s="11" t="s">
        <v>49</v>
      </c>
      <c r="E58" s="50">
        <v>1928352.49</v>
      </c>
      <c r="F58" s="8">
        <v>2622594.85</v>
      </c>
      <c r="G58" s="8">
        <v>0</v>
      </c>
      <c r="H58" s="8">
        <v>2622594.85</v>
      </c>
      <c r="J58" s="30"/>
    </row>
    <row r="59" spans="1:10" x14ac:dyDescent="0.25">
      <c r="A59" s="10"/>
      <c r="B59" s="10"/>
      <c r="C59" s="11">
        <v>420410</v>
      </c>
      <c r="D59" s="11" t="s">
        <v>60</v>
      </c>
      <c r="E59" s="50"/>
      <c r="F59" s="8">
        <v>31189.83</v>
      </c>
      <c r="G59" s="8">
        <v>0</v>
      </c>
      <c r="H59" s="8">
        <v>31189.83</v>
      </c>
      <c r="J59" s="30"/>
    </row>
    <row r="60" spans="1:10" x14ac:dyDescent="0.25">
      <c r="A60" s="10"/>
      <c r="B60" s="10"/>
      <c r="C60" s="11">
        <v>51</v>
      </c>
      <c r="D60" s="11" t="s">
        <v>62</v>
      </c>
      <c r="E60" s="50">
        <v>146623.13</v>
      </c>
      <c r="F60" s="8">
        <v>146623.13</v>
      </c>
      <c r="G60" s="8">
        <v>1480.43</v>
      </c>
      <c r="H60" s="8">
        <v>148103.56</v>
      </c>
      <c r="J60" s="30"/>
    </row>
    <row r="61" spans="1:10" x14ac:dyDescent="0.25">
      <c r="A61" s="10"/>
      <c r="B61" s="10"/>
      <c r="C61" s="11">
        <v>54</v>
      </c>
      <c r="D61" s="11" t="s">
        <v>53</v>
      </c>
      <c r="E61" s="50">
        <v>122321.17</v>
      </c>
      <c r="F61" s="8">
        <v>236713.09</v>
      </c>
      <c r="G61" s="8">
        <v>58007.28</v>
      </c>
      <c r="H61" s="8">
        <v>294720.37</v>
      </c>
      <c r="J61" s="30"/>
    </row>
    <row r="62" spans="1:10" x14ac:dyDescent="0.25">
      <c r="A62" s="10"/>
      <c r="B62" s="10"/>
      <c r="C62" s="11">
        <v>57</v>
      </c>
      <c r="D62" s="11" t="s">
        <v>61</v>
      </c>
      <c r="E62" s="50">
        <v>11102.93</v>
      </c>
      <c r="F62" s="8">
        <v>11102.93</v>
      </c>
      <c r="G62" s="8">
        <v>0</v>
      </c>
      <c r="H62" s="8">
        <v>11102.93</v>
      </c>
      <c r="J62" s="30"/>
    </row>
    <row r="63" spans="1:10" x14ac:dyDescent="0.25">
      <c r="A63" s="10"/>
      <c r="B63" s="10"/>
      <c r="C63" s="11">
        <v>53</v>
      </c>
      <c r="D63" s="11" t="s">
        <v>103</v>
      </c>
      <c r="E63" s="50">
        <v>0</v>
      </c>
      <c r="F63" s="8">
        <v>0</v>
      </c>
      <c r="G63" s="8">
        <v>3015</v>
      </c>
      <c r="H63" s="8">
        <v>3015</v>
      </c>
      <c r="J63" s="30"/>
    </row>
    <row r="64" spans="1:10" x14ac:dyDescent="0.25">
      <c r="A64" s="10"/>
      <c r="B64" s="10">
        <v>32</v>
      </c>
      <c r="C64" s="11"/>
      <c r="D64" s="24" t="s">
        <v>34</v>
      </c>
      <c r="E64" s="26">
        <f>SUM(E65:E73)</f>
        <v>2402714.41</v>
      </c>
      <c r="F64" s="34">
        <f>SUM(F65:F74)</f>
        <v>2387063.9499999997</v>
      </c>
      <c r="G64" s="34">
        <v>24023.07</v>
      </c>
      <c r="H64" s="34">
        <f>SUM(H65:H75)</f>
        <v>2411087.0199999996</v>
      </c>
      <c r="J64" s="30"/>
    </row>
    <row r="65" spans="1:10" x14ac:dyDescent="0.25">
      <c r="A65" s="10"/>
      <c r="B65" s="10"/>
      <c r="C65" s="11">
        <v>11</v>
      </c>
      <c r="D65" s="11" t="s">
        <v>18</v>
      </c>
      <c r="E65" s="50">
        <v>83503.87</v>
      </c>
      <c r="F65" s="8">
        <v>41692.01</v>
      </c>
      <c r="G65" s="8">
        <v>0</v>
      </c>
      <c r="H65" s="8">
        <v>41692.01</v>
      </c>
      <c r="J65" s="30"/>
    </row>
    <row r="66" spans="1:10" x14ac:dyDescent="0.25">
      <c r="A66" s="10"/>
      <c r="B66" s="10"/>
      <c r="C66" s="11">
        <v>31</v>
      </c>
      <c r="D66" s="11" t="s">
        <v>38</v>
      </c>
      <c r="E66" s="50">
        <v>613412.52</v>
      </c>
      <c r="F66" s="8">
        <v>608882.23</v>
      </c>
      <c r="G66" s="8">
        <v>57861.21</v>
      </c>
      <c r="H66" s="8">
        <v>666743.43999999994</v>
      </c>
      <c r="J66" s="30"/>
    </row>
    <row r="67" spans="1:10" x14ac:dyDescent="0.25">
      <c r="A67" s="10"/>
      <c r="B67" s="10"/>
      <c r="C67" s="11">
        <v>41</v>
      </c>
      <c r="D67" s="11" t="s">
        <v>49</v>
      </c>
      <c r="E67" s="50">
        <v>1583805.96</v>
      </c>
      <c r="F67" s="8">
        <v>1418013.72</v>
      </c>
      <c r="G67" s="8">
        <v>0</v>
      </c>
      <c r="H67" s="8">
        <v>1418013.72</v>
      </c>
    </row>
    <row r="68" spans="1:10" x14ac:dyDescent="0.25">
      <c r="A68" s="10"/>
      <c r="B68" s="10"/>
      <c r="C68" s="11">
        <v>420410</v>
      </c>
      <c r="D68" s="11" t="s">
        <v>60</v>
      </c>
      <c r="E68" s="50">
        <v>0</v>
      </c>
      <c r="F68" s="8">
        <v>128028.51</v>
      </c>
      <c r="G68" s="8">
        <v>0</v>
      </c>
      <c r="H68" s="8">
        <v>128028.51</v>
      </c>
    </row>
    <row r="69" spans="1:10" x14ac:dyDescent="0.25">
      <c r="A69" s="10"/>
      <c r="B69" s="10"/>
      <c r="C69" s="11">
        <v>53</v>
      </c>
      <c r="D69" s="11" t="s">
        <v>103</v>
      </c>
      <c r="E69" s="50">
        <v>27042.29</v>
      </c>
      <c r="F69" s="8">
        <v>0</v>
      </c>
      <c r="G69" s="8">
        <v>13985</v>
      </c>
      <c r="H69" s="8">
        <v>13985</v>
      </c>
    </row>
    <row r="70" spans="1:10" x14ac:dyDescent="0.25">
      <c r="A70" s="10"/>
      <c r="B70" s="10"/>
      <c r="C70" s="11">
        <v>54</v>
      </c>
      <c r="D70" s="11" t="s">
        <v>53</v>
      </c>
      <c r="E70" s="50">
        <v>9782.2199999999993</v>
      </c>
      <c r="F70" s="8">
        <v>30279.93</v>
      </c>
      <c r="G70" s="8">
        <v>20691.2</v>
      </c>
      <c r="H70" s="8">
        <v>50971.13</v>
      </c>
    </row>
    <row r="71" spans="1:10" x14ac:dyDescent="0.25">
      <c r="A71" s="10"/>
      <c r="B71" s="10"/>
      <c r="C71" s="11">
        <v>57</v>
      </c>
      <c r="D71" s="11" t="s">
        <v>54</v>
      </c>
      <c r="E71" s="50">
        <v>618.77</v>
      </c>
      <c r="F71" s="8">
        <v>618.77</v>
      </c>
      <c r="G71" s="8">
        <v>0</v>
      </c>
      <c r="H71" s="8">
        <v>618.77</v>
      </c>
    </row>
    <row r="72" spans="1:10" ht="25.5" x14ac:dyDescent="0.25">
      <c r="A72" s="10"/>
      <c r="B72" s="10"/>
      <c r="C72" s="43">
        <v>72</v>
      </c>
      <c r="D72" s="14" t="s">
        <v>56</v>
      </c>
      <c r="E72" s="50">
        <v>2000</v>
      </c>
      <c r="F72" s="8">
        <v>2000</v>
      </c>
      <c r="G72" s="8">
        <v>6000</v>
      </c>
      <c r="H72" s="8">
        <v>8000</v>
      </c>
      <c r="J72" s="29"/>
    </row>
    <row r="73" spans="1:10" x14ac:dyDescent="0.25">
      <c r="A73" s="10"/>
      <c r="B73" s="10"/>
      <c r="C73" s="11">
        <v>51</v>
      </c>
      <c r="D73" s="11" t="s">
        <v>62</v>
      </c>
      <c r="E73" s="50">
        <v>82548.78</v>
      </c>
      <c r="F73" s="8">
        <v>82548.78</v>
      </c>
      <c r="G73" s="8">
        <v>-76452.34</v>
      </c>
      <c r="H73" s="8">
        <v>6096.44</v>
      </c>
    </row>
    <row r="74" spans="1:10" x14ac:dyDescent="0.25">
      <c r="A74" s="10"/>
      <c r="B74" s="10"/>
      <c r="C74" s="11">
        <v>45</v>
      </c>
      <c r="D74" s="11" t="s">
        <v>18</v>
      </c>
      <c r="E74" s="50">
        <v>0</v>
      </c>
      <c r="F74" s="8">
        <v>75000</v>
      </c>
      <c r="G74" s="8">
        <v>0</v>
      </c>
      <c r="H74" s="8">
        <v>75000</v>
      </c>
    </row>
    <row r="75" spans="1:10" x14ac:dyDescent="0.25">
      <c r="A75" s="10"/>
      <c r="B75" s="10"/>
      <c r="C75" s="11">
        <v>61</v>
      </c>
      <c r="D75" s="11" t="s">
        <v>145</v>
      </c>
      <c r="E75" s="50">
        <v>0</v>
      </c>
      <c r="F75" s="8">
        <v>0</v>
      </c>
      <c r="G75" s="8">
        <v>1938</v>
      </c>
      <c r="H75" s="8">
        <v>1938</v>
      </c>
    </row>
    <row r="76" spans="1:10" x14ac:dyDescent="0.25">
      <c r="A76" s="10"/>
      <c r="B76" s="10">
        <v>34</v>
      </c>
      <c r="C76" s="11"/>
      <c r="D76" s="31" t="s">
        <v>63</v>
      </c>
      <c r="E76" s="26">
        <f>SUM(E77)</f>
        <v>3050</v>
      </c>
      <c r="F76" s="26">
        <f t="shared" ref="F76" si="1">SUM(F77)</f>
        <v>3050</v>
      </c>
      <c r="G76" s="26">
        <v>150</v>
      </c>
      <c r="H76" s="26">
        <f>SUM(H77:H78)</f>
        <v>3200</v>
      </c>
    </row>
    <row r="77" spans="1:10" x14ac:dyDescent="0.25">
      <c r="A77" s="10"/>
      <c r="B77" s="10"/>
      <c r="C77" s="11">
        <v>31</v>
      </c>
      <c r="D77" s="11" t="s">
        <v>38</v>
      </c>
      <c r="E77" s="50">
        <v>3050</v>
      </c>
      <c r="F77" s="8">
        <v>3050</v>
      </c>
      <c r="G77" s="8">
        <v>0</v>
      </c>
      <c r="H77" s="8">
        <v>3050</v>
      </c>
    </row>
    <row r="78" spans="1:10" x14ac:dyDescent="0.25">
      <c r="A78" s="10"/>
      <c r="B78" s="10"/>
      <c r="C78" s="11">
        <v>54</v>
      </c>
      <c r="D78" s="11" t="s">
        <v>53</v>
      </c>
      <c r="E78" s="50">
        <v>0</v>
      </c>
      <c r="F78" s="8">
        <v>0</v>
      </c>
      <c r="G78" s="8">
        <v>150</v>
      </c>
      <c r="H78" s="8">
        <v>150</v>
      </c>
    </row>
    <row r="79" spans="1:10" ht="25.5" x14ac:dyDescent="0.25">
      <c r="A79" s="10"/>
      <c r="B79" s="10">
        <v>36</v>
      </c>
      <c r="C79" s="11"/>
      <c r="D79" s="28" t="s">
        <v>64</v>
      </c>
      <c r="E79" s="26">
        <v>0</v>
      </c>
      <c r="F79" s="34">
        <v>0</v>
      </c>
      <c r="G79" s="34">
        <v>111301</v>
      </c>
      <c r="H79" s="34">
        <f>SUM(H80:H82)</f>
        <v>111301</v>
      </c>
    </row>
    <row r="80" spans="1:10" x14ac:dyDescent="0.25">
      <c r="A80" s="10"/>
      <c r="B80" s="10"/>
      <c r="C80" s="11">
        <v>31</v>
      </c>
      <c r="D80" s="14" t="s">
        <v>38</v>
      </c>
      <c r="E80" s="50">
        <v>0</v>
      </c>
      <c r="F80" s="8">
        <v>0</v>
      </c>
      <c r="G80" s="8">
        <v>0</v>
      </c>
      <c r="H80" s="8">
        <v>0</v>
      </c>
    </row>
    <row r="81" spans="1:8" x14ac:dyDescent="0.25">
      <c r="A81" s="10"/>
      <c r="B81" s="10"/>
      <c r="C81" s="11">
        <v>51</v>
      </c>
      <c r="D81" s="11" t="s">
        <v>62</v>
      </c>
      <c r="E81" s="50">
        <v>0</v>
      </c>
      <c r="F81" s="8">
        <v>0</v>
      </c>
      <c r="G81" s="8">
        <v>0</v>
      </c>
      <c r="H81" s="8">
        <v>0</v>
      </c>
    </row>
    <row r="82" spans="1:8" x14ac:dyDescent="0.25">
      <c r="A82" s="10"/>
      <c r="B82" s="10"/>
      <c r="C82" s="11">
        <v>54</v>
      </c>
      <c r="D82" s="11" t="s">
        <v>53</v>
      </c>
      <c r="E82" s="50">
        <v>0</v>
      </c>
      <c r="F82" s="8">
        <v>0</v>
      </c>
      <c r="G82" s="8">
        <v>111301</v>
      </c>
      <c r="H82" s="8">
        <v>111301</v>
      </c>
    </row>
    <row r="83" spans="1:8" ht="51" x14ac:dyDescent="0.25">
      <c r="A83" s="10"/>
      <c r="B83" s="10">
        <v>37</v>
      </c>
      <c r="C83" s="11"/>
      <c r="D83" s="28" t="s">
        <v>65</v>
      </c>
      <c r="E83" s="26">
        <f>SUM(E84:E85)</f>
        <v>2869.47</v>
      </c>
      <c r="F83" s="26">
        <f t="shared" ref="F83" si="2">SUM(F84:F85)</f>
        <v>6609.47</v>
      </c>
      <c r="G83" s="26">
        <v>288.64999999999998</v>
      </c>
      <c r="H83" s="26">
        <f>SUM(H84:H86)</f>
        <v>6898.12</v>
      </c>
    </row>
    <row r="84" spans="1:8" x14ac:dyDescent="0.25">
      <c r="A84" s="10"/>
      <c r="B84" s="10"/>
      <c r="C84" s="11">
        <v>31</v>
      </c>
      <c r="D84" s="11" t="s">
        <v>38</v>
      </c>
      <c r="E84" s="50">
        <v>1011.35</v>
      </c>
      <c r="F84" s="8">
        <v>1011.35</v>
      </c>
      <c r="G84" s="8">
        <v>-1011.35</v>
      </c>
      <c r="H84" s="8">
        <v>0</v>
      </c>
    </row>
    <row r="85" spans="1:8" x14ac:dyDescent="0.25">
      <c r="A85" s="10"/>
      <c r="B85" s="10"/>
      <c r="C85" s="11">
        <v>54</v>
      </c>
      <c r="D85" s="11" t="s">
        <v>53</v>
      </c>
      <c r="E85" s="50">
        <v>1858.12</v>
      </c>
      <c r="F85" s="8">
        <v>5598.12</v>
      </c>
      <c r="G85" s="8">
        <v>0</v>
      </c>
      <c r="H85" s="8">
        <v>5598.12</v>
      </c>
    </row>
    <row r="86" spans="1:8" x14ac:dyDescent="0.25">
      <c r="A86" s="10"/>
      <c r="B86" s="10"/>
      <c r="C86" s="11">
        <v>51</v>
      </c>
      <c r="D86" s="11" t="s">
        <v>62</v>
      </c>
      <c r="E86" s="50">
        <v>0</v>
      </c>
      <c r="F86" s="8">
        <v>0</v>
      </c>
      <c r="G86" s="8">
        <v>1300</v>
      </c>
      <c r="H86" s="8">
        <v>1300</v>
      </c>
    </row>
    <row r="87" spans="1:8" x14ac:dyDescent="0.25">
      <c r="A87" s="10"/>
      <c r="B87" s="10">
        <v>38</v>
      </c>
      <c r="C87" s="11"/>
      <c r="D87" s="31" t="s">
        <v>66</v>
      </c>
      <c r="E87" s="26">
        <f>SUM(E88:E89)</f>
        <v>3743</v>
      </c>
      <c r="F87" s="26">
        <f t="shared" ref="F87" si="3">SUM(F88:F89)</f>
        <v>3593</v>
      </c>
      <c r="G87" s="26">
        <v>1407</v>
      </c>
      <c r="H87" s="26">
        <f>SUM(H88:H89)</f>
        <v>5000</v>
      </c>
    </row>
    <row r="88" spans="1:8" x14ac:dyDescent="0.25">
      <c r="A88" s="10"/>
      <c r="B88" s="10"/>
      <c r="C88" s="11">
        <v>31</v>
      </c>
      <c r="D88" s="11" t="s">
        <v>38</v>
      </c>
      <c r="E88" s="50">
        <v>650</v>
      </c>
      <c r="F88" s="8">
        <v>500</v>
      </c>
      <c r="G88" s="8">
        <v>0</v>
      </c>
      <c r="H88" s="8">
        <v>500</v>
      </c>
    </row>
    <row r="89" spans="1:8" x14ac:dyDescent="0.25">
      <c r="A89" s="10"/>
      <c r="B89" s="24"/>
      <c r="C89" s="11">
        <v>51</v>
      </c>
      <c r="D89" s="11" t="s">
        <v>62</v>
      </c>
      <c r="E89" s="50">
        <v>3093</v>
      </c>
      <c r="F89" s="8">
        <v>3093</v>
      </c>
      <c r="G89" s="8">
        <v>1407</v>
      </c>
      <c r="H89" s="8">
        <v>4500</v>
      </c>
    </row>
    <row r="90" spans="1:8" ht="25.5" x14ac:dyDescent="0.25">
      <c r="A90" s="37"/>
      <c r="B90" s="37"/>
      <c r="C90" s="37"/>
      <c r="D90" s="38" t="s">
        <v>5</v>
      </c>
      <c r="E90" s="36">
        <f>SUM(E91+E93+E98)</f>
        <v>220107</v>
      </c>
      <c r="F90" s="36">
        <f t="shared" ref="F90:H90" si="4">SUM(F91+F93+F98)</f>
        <v>230742.94</v>
      </c>
      <c r="G90" s="36">
        <v>-2095.31</v>
      </c>
      <c r="H90" s="36">
        <f t="shared" si="4"/>
        <v>228647.62999999998</v>
      </c>
    </row>
    <row r="91" spans="1:8" ht="38.25" x14ac:dyDescent="0.25">
      <c r="A91" s="12"/>
      <c r="B91" s="32">
        <v>41</v>
      </c>
      <c r="C91" s="32"/>
      <c r="D91" s="22" t="s">
        <v>68</v>
      </c>
      <c r="E91" s="50">
        <v>0</v>
      </c>
      <c r="F91" s="34">
        <f>SUM(F92:F92)</f>
        <v>150</v>
      </c>
      <c r="G91" s="8">
        <v>0</v>
      </c>
      <c r="H91" s="34">
        <f>SUM(H92:H92)</f>
        <v>150</v>
      </c>
    </row>
    <row r="92" spans="1:8" x14ac:dyDescent="0.25">
      <c r="A92" s="12"/>
      <c r="B92" s="12"/>
      <c r="C92" s="32">
        <v>11</v>
      </c>
      <c r="D92" s="23" t="s">
        <v>18</v>
      </c>
      <c r="E92" s="50">
        <v>0</v>
      </c>
      <c r="F92" s="34">
        <v>150</v>
      </c>
      <c r="G92" s="8">
        <v>0</v>
      </c>
      <c r="H92" s="34">
        <v>150</v>
      </c>
    </row>
    <row r="93" spans="1:8" ht="38.25" x14ac:dyDescent="0.25">
      <c r="A93" s="13"/>
      <c r="B93" s="13">
        <v>42</v>
      </c>
      <c r="C93" s="13"/>
      <c r="D93" s="22" t="s">
        <v>45</v>
      </c>
      <c r="E93" s="26">
        <f>SUM(E94:E97)</f>
        <v>138000</v>
      </c>
      <c r="F93" s="26">
        <f t="shared" ref="F93:H93" si="5">SUM(F94:F97)</f>
        <v>142000</v>
      </c>
      <c r="G93" s="26">
        <v>72904.69</v>
      </c>
      <c r="H93" s="26">
        <f t="shared" si="5"/>
        <v>214904.68999999997</v>
      </c>
    </row>
    <row r="94" spans="1:8" x14ac:dyDescent="0.25">
      <c r="A94" s="13"/>
      <c r="B94" s="13"/>
      <c r="C94" s="11">
        <v>31</v>
      </c>
      <c r="D94" s="11" t="s">
        <v>38</v>
      </c>
      <c r="E94" s="50">
        <v>63000</v>
      </c>
      <c r="F94" s="34">
        <v>38800</v>
      </c>
      <c r="G94" s="8">
        <v>10669.67</v>
      </c>
      <c r="H94" s="8">
        <v>49469.67</v>
      </c>
    </row>
    <row r="95" spans="1:8" x14ac:dyDescent="0.25">
      <c r="A95" s="13"/>
      <c r="B95" s="13"/>
      <c r="C95" s="11">
        <v>45</v>
      </c>
      <c r="D95" s="11" t="s">
        <v>18</v>
      </c>
      <c r="E95" s="50">
        <v>75000</v>
      </c>
      <c r="F95" s="34">
        <v>100000</v>
      </c>
      <c r="G95" s="8">
        <v>0</v>
      </c>
      <c r="H95" s="8">
        <v>100000</v>
      </c>
    </row>
    <row r="96" spans="1:8" x14ac:dyDescent="0.25">
      <c r="A96" s="13"/>
      <c r="B96" s="13"/>
      <c r="C96" s="11">
        <v>54</v>
      </c>
      <c r="D96" s="11" t="s">
        <v>53</v>
      </c>
      <c r="E96" s="50">
        <v>0</v>
      </c>
      <c r="F96" s="34">
        <v>3200</v>
      </c>
      <c r="G96" s="8">
        <v>60122.52</v>
      </c>
      <c r="H96" s="8">
        <v>63322.52</v>
      </c>
    </row>
    <row r="97" spans="1:8" x14ac:dyDescent="0.25">
      <c r="A97" s="13"/>
      <c r="B97" s="13"/>
      <c r="C97" s="11">
        <v>62</v>
      </c>
      <c r="D97" s="11" t="s">
        <v>58</v>
      </c>
      <c r="E97" s="50">
        <v>0</v>
      </c>
      <c r="F97" s="34">
        <v>0</v>
      </c>
      <c r="G97" s="8">
        <v>2112.5</v>
      </c>
      <c r="H97" s="8">
        <v>2112.5</v>
      </c>
    </row>
    <row r="98" spans="1:8" ht="38.25" x14ac:dyDescent="0.25">
      <c r="A98" s="13"/>
      <c r="B98" s="13">
        <v>45</v>
      </c>
      <c r="C98" s="11"/>
      <c r="D98" s="28" t="s">
        <v>67</v>
      </c>
      <c r="E98" s="26">
        <f>SUM(E99)</f>
        <v>82107</v>
      </c>
      <c r="F98" s="26">
        <f t="shared" ref="F98" si="6">SUM(F99)</f>
        <v>88592.94</v>
      </c>
      <c r="G98" s="26">
        <v>-75000</v>
      </c>
      <c r="H98" s="26">
        <f>SUM(H99)</f>
        <v>13592.94</v>
      </c>
    </row>
    <row r="99" spans="1:8" x14ac:dyDescent="0.25">
      <c r="A99" s="13"/>
      <c r="B99" s="13"/>
      <c r="C99" s="11">
        <v>31</v>
      </c>
      <c r="D99" s="11" t="s">
        <v>38</v>
      </c>
      <c r="E99" s="50">
        <v>82107</v>
      </c>
      <c r="F99" s="8">
        <v>88592.94</v>
      </c>
      <c r="G99" s="8">
        <v>-75000</v>
      </c>
      <c r="H99" s="8">
        <v>13592.94</v>
      </c>
    </row>
    <row r="100" spans="1:8" x14ac:dyDescent="0.25">
      <c r="A100" s="47"/>
      <c r="B100" s="47"/>
      <c r="C100" s="48"/>
      <c r="D100" s="48" t="s">
        <v>69</v>
      </c>
      <c r="E100" s="36">
        <f>SUM(E54+E90)</f>
        <v>6621323.2399999993</v>
      </c>
      <c r="F100" s="36">
        <f t="shared" ref="F100:H100" si="7">SUM(F54+F90)</f>
        <v>8039736.3900000006</v>
      </c>
      <c r="G100" s="36">
        <f t="shared" si="7"/>
        <v>205265.54</v>
      </c>
      <c r="H100" s="36">
        <f t="shared" si="7"/>
        <v>8245001.9299999997</v>
      </c>
    </row>
    <row r="101" spans="1:8" ht="7.5" customHeight="1" x14ac:dyDescent="0.25"/>
    <row r="102" spans="1:8" x14ac:dyDescent="0.25">
      <c r="E102" s="122" t="s">
        <v>106</v>
      </c>
      <c r="F102" s="122"/>
      <c r="G102" s="123"/>
    </row>
    <row r="103" spans="1:8" x14ac:dyDescent="0.25">
      <c r="E103" s="122" t="s">
        <v>118</v>
      </c>
      <c r="F103" s="122"/>
      <c r="G103" s="123"/>
    </row>
    <row r="104" spans="1:8" x14ac:dyDescent="0.25">
      <c r="E104" s="122" t="s">
        <v>140</v>
      </c>
      <c r="F104" s="122"/>
      <c r="G104" s="124"/>
    </row>
    <row r="105" spans="1:8" x14ac:dyDescent="0.25">
      <c r="E105" s="125" t="s">
        <v>141</v>
      </c>
      <c r="F105" s="126"/>
      <c r="G105" s="124"/>
    </row>
  </sheetData>
  <mergeCells count="6">
    <mergeCell ref="A4:I4"/>
    <mergeCell ref="A10:H10"/>
    <mergeCell ref="A51:H51"/>
    <mergeCell ref="A6:H6"/>
    <mergeCell ref="A8:H8"/>
    <mergeCell ref="A40:C40"/>
  </mergeCells>
  <pageMargins left="0.7" right="0.7" top="0.75" bottom="0.75" header="0.3" footer="0.3"/>
  <pageSetup paperSize="9" scale="7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workbookViewId="0">
      <selection activeCell="A5" sqref="A5"/>
    </sheetView>
  </sheetViews>
  <sheetFormatPr defaultRowHeight="15" x14ac:dyDescent="0.25"/>
  <cols>
    <col min="1" max="1" width="37.7109375" customWidth="1"/>
    <col min="2" max="2" width="24.28515625" customWidth="1"/>
    <col min="3" max="4" width="22.28515625" customWidth="1"/>
    <col min="5" max="5" width="30.140625" customWidth="1"/>
    <col min="6" max="6" width="13.85546875" customWidth="1"/>
    <col min="7" max="7" width="11.7109375" hidden="1" customWidth="1"/>
    <col min="8" max="8" width="9.140625" hidden="1" customWidth="1"/>
    <col min="9" max="9" width="6" customWidth="1"/>
    <col min="11" max="11" width="10" bestFit="1" customWidth="1"/>
  </cols>
  <sheetData>
    <row r="1" spans="1:11" x14ac:dyDescent="0.25">
      <c r="A1" t="s">
        <v>105</v>
      </c>
    </row>
    <row r="2" spans="1:11" x14ac:dyDescent="0.25">
      <c r="A2" t="s">
        <v>139</v>
      </c>
    </row>
    <row r="3" spans="1:11" ht="49.5" customHeight="1" x14ac:dyDescent="0.25"/>
    <row r="4" spans="1:11" ht="67.5" customHeight="1" x14ac:dyDescent="0.25">
      <c r="A4" s="137" t="s">
        <v>144</v>
      </c>
      <c r="B4" s="137"/>
      <c r="C4" s="137"/>
      <c r="D4" s="137"/>
      <c r="E4" s="137"/>
      <c r="F4" s="137"/>
      <c r="G4" s="137"/>
      <c r="H4" s="137"/>
      <c r="I4" s="137"/>
    </row>
    <row r="5" spans="1:11" ht="18" customHeight="1" x14ac:dyDescent="0.25">
      <c r="A5" s="4"/>
      <c r="B5" s="4"/>
      <c r="C5" s="4"/>
      <c r="D5" s="4"/>
      <c r="E5" s="4"/>
    </row>
    <row r="6" spans="1:11" ht="15.75" x14ac:dyDescent="0.25">
      <c r="A6" s="137" t="s">
        <v>31</v>
      </c>
      <c r="B6" s="137"/>
      <c r="C6" s="139"/>
      <c r="D6" s="139"/>
      <c r="E6" s="139"/>
    </row>
    <row r="7" spans="1:11" ht="18" x14ac:dyDescent="0.25">
      <c r="A7" s="4"/>
      <c r="B7" s="4"/>
      <c r="C7" s="5"/>
      <c r="D7" s="5"/>
      <c r="E7" s="5"/>
    </row>
    <row r="8" spans="1:11" ht="18" customHeight="1" x14ac:dyDescent="0.25">
      <c r="A8" s="137" t="s">
        <v>13</v>
      </c>
      <c r="B8" s="138"/>
      <c r="C8" s="138"/>
      <c r="D8" s="138"/>
      <c r="E8" s="138"/>
    </row>
    <row r="9" spans="1:11" ht="18" x14ac:dyDescent="0.25">
      <c r="A9" s="4"/>
      <c r="B9" s="4"/>
      <c r="C9" s="5"/>
      <c r="D9" s="5"/>
      <c r="E9" s="5"/>
    </row>
    <row r="10" spans="1:11" ht="15.75" x14ac:dyDescent="0.25">
      <c r="A10" s="137" t="s">
        <v>24</v>
      </c>
      <c r="B10" s="153"/>
      <c r="C10" s="153"/>
      <c r="D10" s="153"/>
      <c r="E10" s="153"/>
    </row>
    <row r="11" spans="1:11" ht="18.75" thickBot="1" x14ac:dyDescent="0.3">
      <c r="A11" s="4"/>
      <c r="B11" s="4"/>
      <c r="C11" s="5"/>
      <c r="D11" s="5"/>
      <c r="E11" s="5"/>
    </row>
    <row r="12" spans="1:11" ht="38.25" x14ac:dyDescent="0.25">
      <c r="A12" s="127" t="s">
        <v>25</v>
      </c>
      <c r="B12" s="128" t="s">
        <v>119</v>
      </c>
      <c r="C12" s="128" t="s">
        <v>117</v>
      </c>
      <c r="D12" s="128" t="s">
        <v>109</v>
      </c>
      <c r="E12" s="129" t="s">
        <v>130</v>
      </c>
    </row>
    <row r="13" spans="1:11" ht="25.5" customHeight="1" x14ac:dyDescent="0.25">
      <c r="A13" s="130" t="s">
        <v>26</v>
      </c>
      <c r="B13" s="8">
        <v>6621323.2400000002</v>
      </c>
      <c r="C13" s="8">
        <v>8039736.3899999997</v>
      </c>
      <c r="D13" s="8">
        <v>205266</v>
      </c>
      <c r="E13" s="131">
        <v>8245001.9299999997</v>
      </c>
      <c r="F13" s="29"/>
      <c r="K13" s="30"/>
    </row>
    <row r="14" spans="1:11" ht="24" customHeight="1" x14ac:dyDescent="0.25">
      <c r="A14" s="130" t="s">
        <v>70</v>
      </c>
      <c r="B14" s="8">
        <v>6621323.2400000002</v>
      </c>
      <c r="C14" s="8">
        <v>8039736.3899999997</v>
      </c>
      <c r="D14" s="8">
        <v>205266</v>
      </c>
      <c r="E14" s="131">
        <v>8245001.9299999997</v>
      </c>
      <c r="G14" s="30"/>
    </row>
    <row r="15" spans="1:11" ht="22.5" customHeight="1" thickBot="1" x14ac:dyDescent="0.3">
      <c r="A15" s="132" t="s">
        <v>71</v>
      </c>
      <c r="B15" s="133">
        <v>6621323.2400000002</v>
      </c>
      <c r="C15" s="133">
        <v>8039736.3899999997</v>
      </c>
      <c r="D15" s="133">
        <v>205266</v>
      </c>
      <c r="E15" s="134">
        <v>8245001.9299999997</v>
      </c>
    </row>
    <row r="18" spans="2:4" x14ac:dyDescent="0.25">
      <c r="B18" s="120" t="s">
        <v>106</v>
      </c>
      <c r="C18" s="120"/>
      <c r="D18" s="3"/>
    </row>
    <row r="19" spans="2:4" x14ac:dyDescent="0.25">
      <c r="B19" s="120" t="s">
        <v>118</v>
      </c>
      <c r="C19" s="120"/>
      <c r="D19" s="3"/>
    </row>
    <row r="20" spans="2:4" x14ac:dyDescent="0.25">
      <c r="B20" s="120" t="s">
        <v>140</v>
      </c>
      <c r="C20" s="120"/>
    </row>
    <row r="21" spans="2:4" x14ac:dyDescent="0.25">
      <c r="B21" s="121" t="s">
        <v>141</v>
      </c>
      <c r="C21" s="30"/>
    </row>
  </sheetData>
  <mergeCells count="4">
    <mergeCell ref="A6:E6"/>
    <mergeCell ref="A8:E8"/>
    <mergeCell ref="A10:E10"/>
    <mergeCell ref="A4:I4"/>
  </mergeCells>
  <pageMargins left="0.7" right="0.7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A4" sqref="A4:I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38.140625" customWidth="1"/>
    <col min="5" max="5" width="20.7109375" customWidth="1"/>
    <col min="6" max="7" width="11.28515625" customWidth="1"/>
    <col min="8" max="8" width="16.85546875" customWidth="1"/>
  </cols>
  <sheetData>
    <row r="1" spans="1:9" x14ac:dyDescent="0.25">
      <c r="A1" t="s">
        <v>105</v>
      </c>
    </row>
    <row r="2" spans="1:9" x14ac:dyDescent="0.25">
      <c r="A2" t="s">
        <v>139</v>
      </c>
    </row>
    <row r="4" spans="1:9" ht="61.9" customHeight="1" x14ac:dyDescent="0.25">
      <c r="A4" s="137" t="s">
        <v>143</v>
      </c>
      <c r="B4" s="137"/>
      <c r="C4" s="137"/>
      <c r="D4" s="137"/>
      <c r="E4" s="137"/>
      <c r="F4" s="137"/>
      <c r="G4" s="137"/>
      <c r="H4" s="137"/>
      <c r="I4" s="137"/>
    </row>
    <row r="5" spans="1:9" ht="18" customHeight="1" x14ac:dyDescent="0.25">
      <c r="A5" s="4"/>
      <c r="B5" s="4"/>
      <c r="C5" s="4"/>
      <c r="D5" s="4"/>
      <c r="E5" s="4"/>
      <c r="F5" s="4"/>
      <c r="G5" s="4"/>
      <c r="H5" s="4"/>
    </row>
    <row r="6" spans="1:9" ht="15.75" x14ac:dyDescent="0.25">
      <c r="A6" s="137" t="s">
        <v>31</v>
      </c>
      <c r="B6" s="137"/>
      <c r="C6" s="137"/>
      <c r="D6" s="137"/>
      <c r="E6" s="137"/>
      <c r="F6" s="139"/>
      <c r="G6" s="139"/>
      <c r="H6" s="139"/>
    </row>
    <row r="7" spans="1:9" ht="18" x14ac:dyDescent="0.25">
      <c r="A7" s="4"/>
      <c r="B7" s="4"/>
      <c r="C7" s="4"/>
      <c r="D7" s="4"/>
      <c r="E7" s="4"/>
      <c r="F7" s="5"/>
      <c r="G7" s="5"/>
      <c r="H7" s="5"/>
    </row>
    <row r="8" spans="1:9" ht="18" customHeight="1" x14ac:dyDescent="0.25">
      <c r="A8" s="137" t="s">
        <v>27</v>
      </c>
      <c r="B8" s="138"/>
      <c r="C8" s="138"/>
      <c r="D8" s="138"/>
      <c r="E8" s="138"/>
      <c r="F8" s="138"/>
      <c r="G8" s="138"/>
      <c r="H8" s="138"/>
    </row>
    <row r="9" spans="1:9" ht="18" x14ac:dyDescent="0.25">
      <c r="A9" s="4"/>
      <c r="B9" s="4"/>
      <c r="C9" s="4"/>
      <c r="D9" s="4"/>
      <c r="E9" s="4"/>
      <c r="F9" s="5"/>
      <c r="G9" s="5"/>
      <c r="H9" s="5"/>
    </row>
    <row r="10" spans="1:9" ht="63.75" x14ac:dyDescent="0.25">
      <c r="A10" s="20" t="s">
        <v>14</v>
      </c>
      <c r="B10" s="19" t="s">
        <v>15</v>
      </c>
      <c r="C10" s="19" t="s">
        <v>16</v>
      </c>
      <c r="D10" s="19" t="s">
        <v>48</v>
      </c>
      <c r="E10" s="20" t="s">
        <v>119</v>
      </c>
      <c r="F10" s="20" t="s">
        <v>117</v>
      </c>
      <c r="G10" s="20" t="s">
        <v>109</v>
      </c>
      <c r="H10" s="20" t="s">
        <v>130</v>
      </c>
    </row>
    <row r="11" spans="1:9" ht="25.5" x14ac:dyDescent="0.25">
      <c r="A11" s="9">
        <v>8</v>
      </c>
      <c r="B11" s="9"/>
      <c r="C11" s="9"/>
      <c r="D11" s="9" t="s">
        <v>28</v>
      </c>
      <c r="E11" s="7">
        <v>0</v>
      </c>
      <c r="F11" s="7">
        <v>0</v>
      </c>
      <c r="G11" s="7">
        <v>0</v>
      </c>
      <c r="H11" s="7">
        <v>0</v>
      </c>
    </row>
    <row r="12" spans="1:9" x14ac:dyDescent="0.25">
      <c r="A12" s="9"/>
      <c r="B12" s="13">
        <v>84</v>
      </c>
      <c r="C12" s="13"/>
      <c r="D12" s="13" t="s">
        <v>35</v>
      </c>
      <c r="E12" s="7">
        <v>0</v>
      </c>
      <c r="F12" s="7">
        <v>0</v>
      </c>
      <c r="G12" s="7">
        <v>0</v>
      </c>
      <c r="H12" s="7">
        <v>0</v>
      </c>
    </row>
    <row r="13" spans="1:9" x14ac:dyDescent="0.25">
      <c r="A13" s="10"/>
      <c r="B13" s="10"/>
      <c r="C13" s="11">
        <v>81</v>
      </c>
      <c r="D13" s="14" t="s">
        <v>36</v>
      </c>
      <c r="E13" s="7">
        <v>0</v>
      </c>
      <c r="F13" s="7">
        <v>0</v>
      </c>
      <c r="G13" s="7">
        <v>0</v>
      </c>
      <c r="H13" s="7">
        <v>0</v>
      </c>
    </row>
    <row r="14" spans="1:9" ht="25.5" x14ac:dyDescent="0.25">
      <c r="A14" s="12">
        <v>5</v>
      </c>
      <c r="B14" s="12"/>
      <c r="C14" s="12"/>
      <c r="D14" s="22" t="s">
        <v>29</v>
      </c>
      <c r="E14" s="7">
        <v>0</v>
      </c>
      <c r="F14" s="7">
        <v>0</v>
      </c>
      <c r="G14" s="7">
        <v>0</v>
      </c>
      <c r="H14" s="7">
        <v>0</v>
      </c>
    </row>
    <row r="15" spans="1:9" ht="25.5" x14ac:dyDescent="0.25">
      <c r="A15" s="13"/>
      <c r="B15" s="13">
        <v>54</v>
      </c>
      <c r="C15" s="13"/>
      <c r="D15" s="23" t="s">
        <v>37</v>
      </c>
      <c r="E15" s="7">
        <v>0</v>
      </c>
      <c r="F15" s="7">
        <v>0</v>
      </c>
      <c r="G15" s="7">
        <v>0</v>
      </c>
      <c r="H15" s="7">
        <v>0</v>
      </c>
    </row>
    <row r="16" spans="1:9" x14ac:dyDescent="0.25">
      <c r="A16" s="13"/>
      <c r="B16" s="13"/>
      <c r="C16" s="11">
        <v>11</v>
      </c>
      <c r="D16" s="11" t="s">
        <v>18</v>
      </c>
      <c r="E16" s="7">
        <v>0</v>
      </c>
      <c r="F16" s="7">
        <v>0</v>
      </c>
      <c r="G16" s="7">
        <v>0</v>
      </c>
      <c r="H16" s="7">
        <v>0</v>
      </c>
    </row>
    <row r="17" spans="1:8" x14ac:dyDescent="0.25">
      <c r="A17" s="13"/>
      <c r="B17" s="13"/>
      <c r="C17" s="11">
        <v>31</v>
      </c>
      <c r="D17" s="11" t="s">
        <v>38</v>
      </c>
      <c r="E17" s="7">
        <v>0</v>
      </c>
      <c r="F17" s="7">
        <v>0</v>
      </c>
      <c r="G17" s="7">
        <v>0</v>
      </c>
      <c r="H17" s="7">
        <v>0</v>
      </c>
    </row>
    <row r="21" spans="1:8" x14ac:dyDescent="0.25">
      <c r="E21" s="120" t="s">
        <v>106</v>
      </c>
      <c r="F21" s="120"/>
      <c r="G21" s="3"/>
    </row>
    <row r="22" spans="1:8" x14ac:dyDescent="0.25">
      <c r="E22" s="120" t="s">
        <v>118</v>
      </c>
      <c r="F22" s="120"/>
      <c r="G22" s="3"/>
    </row>
    <row r="23" spans="1:8" x14ac:dyDescent="0.25">
      <c r="E23" s="120" t="s">
        <v>140</v>
      </c>
      <c r="F23" s="120"/>
    </row>
    <row r="24" spans="1:8" x14ac:dyDescent="0.25">
      <c r="E24" s="121" t="s">
        <v>141</v>
      </c>
      <c r="F24" s="30"/>
    </row>
  </sheetData>
  <mergeCells count="3">
    <mergeCell ref="A6:H6"/>
    <mergeCell ref="A8:H8"/>
    <mergeCell ref="A4:I4"/>
  </mergeCells>
  <pageMargins left="0.7" right="0.7" top="0.75" bottom="0.75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2"/>
  <sheetViews>
    <sheetView tabSelected="1" topLeftCell="A124" zoomScale="90" zoomScaleNormal="90" workbookViewId="0">
      <selection activeCell="A130" sqref="A130:XFD133"/>
    </sheetView>
  </sheetViews>
  <sheetFormatPr defaultRowHeight="15" x14ac:dyDescent="0.25"/>
  <cols>
    <col min="1" max="1" width="10.42578125" customWidth="1"/>
    <col min="2" max="2" width="8.42578125" bestFit="1" customWidth="1"/>
    <col min="3" max="3" width="4.28515625" customWidth="1"/>
    <col min="4" max="4" width="30.5703125" customWidth="1"/>
    <col min="5" max="5" width="13.85546875" customWidth="1"/>
    <col min="6" max="6" width="16.5703125" bestFit="1" customWidth="1"/>
    <col min="7" max="7" width="11.85546875" customWidth="1"/>
    <col min="8" max="8" width="12.42578125" customWidth="1"/>
  </cols>
  <sheetData>
    <row r="1" spans="1:9" x14ac:dyDescent="0.25">
      <c r="A1" t="s">
        <v>105</v>
      </c>
    </row>
    <row r="2" spans="1:9" x14ac:dyDescent="0.25">
      <c r="A2" t="s">
        <v>139</v>
      </c>
    </row>
    <row r="3" spans="1:9" ht="65.25" customHeight="1" x14ac:dyDescent="0.25">
      <c r="A3" s="137" t="s">
        <v>143</v>
      </c>
      <c r="B3" s="137"/>
      <c r="C3" s="137"/>
      <c r="D3" s="137"/>
      <c r="E3" s="137"/>
      <c r="F3" s="137"/>
      <c r="G3" s="137"/>
      <c r="H3" s="137"/>
      <c r="I3" s="137"/>
    </row>
    <row r="4" spans="1:9" ht="18" x14ac:dyDescent="0.25">
      <c r="A4" s="4"/>
      <c r="B4" s="4"/>
      <c r="C4" s="4"/>
      <c r="D4" s="4"/>
      <c r="E4" s="4"/>
      <c r="F4" s="5"/>
      <c r="G4" s="5"/>
      <c r="H4" s="5"/>
    </row>
    <row r="5" spans="1:9" ht="18" customHeight="1" x14ac:dyDescent="0.25">
      <c r="A5" s="137" t="s">
        <v>30</v>
      </c>
      <c r="B5" s="138"/>
      <c r="C5" s="138"/>
      <c r="D5" s="138"/>
      <c r="E5" s="138"/>
      <c r="F5" s="138"/>
      <c r="G5" s="138"/>
      <c r="H5" s="138"/>
    </row>
    <row r="6" spans="1:9" ht="18" x14ac:dyDescent="0.25">
      <c r="A6" s="4"/>
      <c r="B6" s="4"/>
      <c r="C6" s="4"/>
      <c r="D6" s="4"/>
      <c r="E6" s="4"/>
      <c r="F6" s="5"/>
      <c r="G6" s="5"/>
      <c r="H6" s="5"/>
    </row>
    <row r="7" spans="1:9" ht="81" customHeight="1" x14ac:dyDescent="0.25">
      <c r="A7" s="172" t="s">
        <v>32</v>
      </c>
      <c r="B7" s="173"/>
      <c r="C7" s="174"/>
      <c r="D7" s="60" t="s">
        <v>33</v>
      </c>
      <c r="E7" s="20" t="s">
        <v>119</v>
      </c>
      <c r="F7" s="20" t="s">
        <v>109</v>
      </c>
      <c r="G7" s="20" t="s">
        <v>109</v>
      </c>
      <c r="H7" s="20" t="s">
        <v>117</v>
      </c>
    </row>
    <row r="8" spans="1:9" ht="30" x14ac:dyDescent="0.25">
      <c r="A8" s="169" t="s">
        <v>72</v>
      </c>
      <c r="B8" s="170"/>
      <c r="C8" s="171"/>
      <c r="D8" s="95" t="s">
        <v>73</v>
      </c>
      <c r="E8" s="61">
        <f>SUM(E9+E37+E47+E56)</f>
        <v>6230275.0099999998</v>
      </c>
      <c r="F8" s="61">
        <f>SUM(F9+F37+F47+F56)</f>
        <v>7570048.2199999997</v>
      </c>
      <c r="G8" s="61">
        <f>SUM(G9+G37+G47+G56)</f>
        <v>5748.5</v>
      </c>
      <c r="H8" s="61">
        <f>SUM(H9+H37+H47+H56)</f>
        <v>7575796.7199999997</v>
      </c>
    </row>
    <row r="9" spans="1:9" x14ac:dyDescent="0.25">
      <c r="A9" s="166" t="s">
        <v>74</v>
      </c>
      <c r="B9" s="167"/>
      <c r="C9" s="168"/>
      <c r="D9" s="98" t="s">
        <v>75</v>
      </c>
      <c r="E9" s="62">
        <f>SUM(E10)</f>
        <v>5908168.0099999998</v>
      </c>
      <c r="F9" s="62">
        <f t="shared" ref="F9:H9" si="0">SUM(F10)</f>
        <v>6658686.4299999997</v>
      </c>
      <c r="G9" s="62">
        <f>SUM(G10)</f>
        <v>19145.95</v>
      </c>
      <c r="H9" s="62">
        <f t="shared" si="0"/>
        <v>6677832.379999999</v>
      </c>
    </row>
    <row r="10" spans="1:9" ht="19.5" customHeight="1" x14ac:dyDescent="0.25">
      <c r="A10" s="63">
        <v>3</v>
      </c>
      <c r="B10" s="64"/>
      <c r="C10" s="65"/>
      <c r="D10" s="65" t="s">
        <v>21</v>
      </c>
      <c r="E10" s="66">
        <f>SUM(E11+E14+E20+E29+E32)</f>
        <v>5908168.0099999998</v>
      </c>
      <c r="F10" s="66">
        <f>SUM(F11+F14+F20+F29+F32+F23)</f>
        <v>6658686.4299999997</v>
      </c>
      <c r="G10" s="66">
        <f>SUM(G11+G14+G20+G29+G32+G23+G26+G35)</f>
        <v>19145.95</v>
      </c>
      <c r="H10" s="66">
        <f>SUM(H11+H14+H20+H29+H32+H23+H26+H35)</f>
        <v>6677832.379999999</v>
      </c>
    </row>
    <row r="11" spans="1:9" ht="19.5" customHeight="1" x14ac:dyDescent="0.25">
      <c r="A11" s="160" t="s">
        <v>76</v>
      </c>
      <c r="B11" s="161"/>
      <c r="C11" s="162"/>
      <c r="D11" s="96" t="s">
        <v>18</v>
      </c>
      <c r="E11" s="66">
        <f>SUM(E12:E13)</f>
        <v>40629.760000000002</v>
      </c>
      <c r="F11" s="66">
        <f t="shared" ref="F11:H11" si="1">SUM(F12:F13)</f>
        <v>0</v>
      </c>
      <c r="G11" s="66">
        <f t="shared" si="1"/>
        <v>0</v>
      </c>
      <c r="H11" s="66">
        <f t="shared" si="1"/>
        <v>0</v>
      </c>
    </row>
    <row r="12" spans="1:9" ht="19.5" customHeight="1" x14ac:dyDescent="0.25">
      <c r="A12" s="68">
        <v>31</v>
      </c>
      <c r="B12" s="69"/>
      <c r="C12" s="70"/>
      <c r="D12" s="97" t="s">
        <v>22</v>
      </c>
      <c r="E12" s="67">
        <v>11530.29</v>
      </c>
      <c r="F12" s="67">
        <v>0</v>
      </c>
      <c r="G12" s="67">
        <v>0</v>
      </c>
      <c r="H12" s="67">
        <v>0</v>
      </c>
    </row>
    <row r="13" spans="1:9" ht="19.5" customHeight="1" x14ac:dyDescent="0.25">
      <c r="A13" s="68">
        <v>32</v>
      </c>
      <c r="B13" s="69"/>
      <c r="C13" s="70"/>
      <c r="D13" s="97" t="s">
        <v>34</v>
      </c>
      <c r="E13" s="67">
        <v>29099.47</v>
      </c>
      <c r="F13" s="67">
        <v>0</v>
      </c>
      <c r="G13" s="67">
        <v>0</v>
      </c>
      <c r="H13" s="67">
        <v>0</v>
      </c>
    </row>
    <row r="14" spans="1:9" ht="19.5" customHeight="1" x14ac:dyDescent="0.25">
      <c r="A14" s="160" t="s">
        <v>77</v>
      </c>
      <c r="B14" s="161"/>
      <c r="C14" s="162"/>
      <c r="D14" s="96" t="s">
        <v>38</v>
      </c>
      <c r="E14" s="66">
        <f>SUM(E15:E19)</f>
        <v>2382807.3600000003</v>
      </c>
      <c r="F14" s="66">
        <f t="shared" ref="F14:H14" si="2">SUM(F15:F19)</f>
        <v>2412348.0100000002</v>
      </c>
      <c r="G14" s="66">
        <v>207.95</v>
      </c>
      <c r="H14" s="66">
        <f t="shared" si="2"/>
        <v>2412555.96</v>
      </c>
    </row>
    <row r="15" spans="1:9" ht="19.5" customHeight="1" x14ac:dyDescent="0.25">
      <c r="A15" s="68">
        <v>31</v>
      </c>
      <c r="B15" s="69"/>
      <c r="C15" s="70"/>
      <c r="D15" s="97" t="s">
        <v>22</v>
      </c>
      <c r="E15" s="67">
        <v>1767309.35</v>
      </c>
      <c r="F15" s="67">
        <v>1800000</v>
      </c>
      <c r="G15" s="67">
        <v>0</v>
      </c>
      <c r="H15" s="119">
        <v>1800000</v>
      </c>
    </row>
    <row r="16" spans="1:9" ht="19.5" customHeight="1" x14ac:dyDescent="0.25">
      <c r="A16" s="68">
        <v>32</v>
      </c>
      <c r="B16" s="69"/>
      <c r="C16" s="70"/>
      <c r="D16" s="97" t="s">
        <v>34</v>
      </c>
      <c r="E16" s="67">
        <v>610786.66</v>
      </c>
      <c r="F16" s="71">
        <v>607786.66</v>
      </c>
      <c r="G16" s="67">
        <v>1219.3</v>
      </c>
      <c r="H16" s="71">
        <v>609005.96</v>
      </c>
    </row>
    <row r="17" spans="1:8" ht="19.5" customHeight="1" x14ac:dyDescent="0.25">
      <c r="A17" s="68">
        <v>34</v>
      </c>
      <c r="B17" s="69"/>
      <c r="C17" s="70"/>
      <c r="D17" s="97" t="s">
        <v>63</v>
      </c>
      <c r="E17" s="67">
        <v>3050</v>
      </c>
      <c r="F17" s="67">
        <v>3050</v>
      </c>
      <c r="G17" s="67">
        <v>0</v>
      </c>
      <c r="H17" s="67">
        <v>3050</v>
      </c>
    </row>
    <row r="18" spans="1:8" ht="46.5" customHeight="1" x14ac:dyDescent="0.25">
      <c r="A18" s="68">
        <v>37</v>
      </c>
      <c r="B18" s="69"/>
      <c r="C18" s="70"/>
      <c r="D18" s="97" t="s">
        <v>78</v>
      </c>
      <c r="E18" s="67">
        <v>1011.35</v>
      </c>
      <c r="F18" s="67">
        <v>1011.35</v>
      </c>
      <c r="G18" s="67">
        <v>-1011.35</v>
      </c>
      <c r="H18" s="67">
        <v>0</v>
      </c>
    </row>
    <row r="19" spans="1:8" ht="19.5" customHeight="1" x14ac:dyDescent="0.25">
      <c r="A19" s="68">
        <v>38</v>
      </c>
      <c r="B19" s="69"/>
      <c r="C19" s="70"/>
      <c r="D19" s="97" t="s">
        <v>66</v>
      </c>
      <c r="E19" s="67">
        <v>650</v>
      </c>
      <c r="F19" s="67">
        <v>500</v>
      </c>
      <c r="G19" s="67">
        <v>0</v>
      </c>
      <c r="H19" s="67">
        <v>500</v>
      </c>
    </row>
    <row r="20" spans="1:8" ht="19.5" customHeight="1" x14ac:dyDescent="0.25">
      <c r="A20" s="160" t="s">
        <v>79</v>
      </c>
      <c r="B20" s="161"/>
      <c r="C20" s="162"/>
      <c r="D20" s="97" t="s">
        <v>49</v>
      </c>
      <c r="E20" s="66">
        <f>SUM(E21:E22)</f>
        <v>3406586.17</v>
      </c>
      <c r="F20" s="66">
        <f t="shared" ref="F20:H20" si="3">SUM(F21:F22)</f>
        <v>4013013.7199999997</v>
      </c>
      <c r="G20" s="66">
        <f t="shared" si="3"/>
        <v>0</v>
      </c>
      <c r="H20" s="66">
        <f t="shared" si="3"/>
        <v>4013013.7199999997</v>
      </c>
    </row>
    <row r="21" spans="1:8" ht="19.5" customHeight="1" x14ac:dyDescent="0.25">
      <c r="A21" s="68">
        <v>31</v>
      </c>
      <c r="B21" s="72"/>
      <c r="C21" s="73"/>
      <c r="D21" s="97" t="s">
        <v>22</v>
      </c>
      <c r="E21" s="67">
        <v>1922780.21</v>
      </c>
      <c r="F21" s="67">
        <v>2620000</v>
      </c>
      <c r="G21" s="67">
        <v>0</v>
      </c>
      <c r="H21" s="67">
        <v>2620000</v>
      </c>
    </row>
    <row r="22" spans="1:8" ht="19.5" customHeight="1" x14ac:dyDescent="0.25">
      <c r="A22" s="68">
        <v>32</v>
      </c>
      <c r="B22" s="72"/>
      <c r="C22" s="73"/>
      <c r="D22" s="97" t="s">
        <v>34</v>
      </c>
      <c r="E22" s="67">
        <v>1483805.96</v>
      </c>
      <c r="F22" s="67">
        <v>1393013.72</v>
      </c>
      <c r="G22" s="67">
        <v>0</v>
      </c>
      <c r="H22" s="67">
        <v>1393013.72</v>
      </c>
    </row>
    <row r="23" spans="1:8" ht="19.5" customHeight="1" x14ac:dyDescent="0.25">
      <c r="A23" s="160" t="s">
        <v>80</v>
      </c>
      <c r="B23" s="161"/>
      <c r="C23" s="162"/>
      <c r="D23" s="96" t="s">
        <v>60</v>
      </c>
      <c r="E23" s="67">
        <f>SUM(E24:E25)</f>
        <v>0</v>
      </c>
      <c r="F23" s="66">
        <f t="shared" ref="F23:H23" si="4">SUM(F24:F25)</f>
        <v>155179.97999999998</v>
      </c>
      <c r="G23" s="66">
        <f t="shared" si="4"/>
        <v>0</v>
      </c>
      <c r="H23" s="66">
        <f t="shared" si="4"/>
        <v>155179.97999999998</v>
      </c>
    </row>
    <row r="24" spans="1:8" ht="19.5" customHeight="1" x14ac:dyDescent="0.25">
      <c r="A24" s="68">
        <v>31</v>
      </c>
      <c r="B24" s="72"/>
      <c r="C24" s="73"/>
      <c r="D24" s="97" t="s">
        <v>22</v>
      </c>
      <c r="E24" s="67">
        <v>0</v>
      </c>
      <c r="F24" s="67">
        <v>31189.83</v>
      </c>
      <c r="G24" s="67">
        <v>0</v>
      </c>
      <c r="H24" s="67">
        <v>31189.83</v>
      </c>
    </row>
    <row r="25" spans="1:8" ht="19.5" customHeight="1" x14ac:dyDescent="0.25">
      <c r="A25" s="68">
        <v>32</v>
      </c>
      <c r="B25" s="72"/>
      <c r="C25" s="73"/>
      <c r="D25" s="97" t="s">
        <v>34</v>
      </c>
      <c r="E25" s="67">
        <v>0</v>
      </c>
      <c r="F25" s="67">
        <v>123990.15</v>
      </c>
      <c r="G25" s="67">
        <v>0</v>
      </c>
      <c r="H25" s="67">
        <v>123990.15</v>
      </c>
    </row>
    <row r="26" spans="1:8" ht="19.5" customHeight="1" x14ac:dyDescent="0.25">
      <c r="A26" s="160" t="s">
        <v>104</v>
      </c>
      <c r="B26" s="161"/>
      <c r="C26" s="162"/>
      <c r="D26" s="11" t="s">
        <v>103</v>
      </c>
      <c r="E26" s="66">
        <v>0</v>
      </c>
      <c r="F26" s="66">
        <v>0</v>
      </c>
      <c r="G26" s="66">
        <v>17000</v>
      </c>
      <c r="H26" s="66">
        <f>SUM(H27:H28)</f>
        <v>17000</v>
      </c>
    </row>
    <row r="27" spans="1:8" ht="19.5" customHeight="1" x14ac:dyDescent="0.25">
      <c r="A27" s="68">
        <v>31</v>
      </c>
      <c r="B27" s="69"/>
      <c r="C27" s="70"/>
      <c r="D27" s="116" t="s">
        <v>22</v>
      </c>
      <c r="E27" s="67">
        <v>0</v>
      </c>
      <c r="F27" s="67">
        <v>0</v>
      </c>
      <c r="G27" s="67">
        <v>3015</v>
      </c>
      <c r="H27" s="67">
        <v>3015</v>
      </c>
    </row>
    <row r="28" spans="1:8" ht="19.5" customHeight="1" x14ac:dyDescent="0.25">
      <c r="A28" s="68">
        <v>32</v>
      </c>
      <c r="B28" s="69"/>
      <c r="C28" s="70"/>
      <c r="D28" s="116" t="s">
        <v>34</v>
      </c>
      <c r="E28" s="67">
        <v>0</v>
      </c>
      <c r="F28" s="67">
        <v>0</v>
      </c>
      <c r="G28" s="67">
        <v>13985</v>
      </c>
      <c r="H28" s="67">
        <v>13985</v>
      </c>
    </row>
    <row r="29" spans="1:8" ht="19.5" customHeight="1" x14ac:dyDescent="0.25">
      <c r="A29" s="175" t="s">
        <v>84</v>
      </c>
      <c r="B29" s="176"/>
      <c r="C29" s="177"/>
      <c r="D29" s="96" t="s">
        <v>53</v>
      </c>
      <c r="E29" s="66">
        <f>SUM(E30:E31)</f>
        <v>66423.02</v>
      </c>
      <c r="F29" s="66">
        <f t="shared" ref="F29:H29" si="5">SUM(F30:F31)</f>
        <v>66423.02</v>
      </c>
      <c r="G29" s="66">
        <f t="shared" si="5"/>
        <v>0</v>
      </c>
      <c r="H29" s="66">
        <f t="shared" si="5"/>
        <v>66423.02</v>
      </c>
    </row>
    <row r="30" spans="1:8" ht="19.5" customHeight="1" x14ac:dyDescent="0.25">
      <c r="A30" s="68">
        <v>31</v>
      </c>
      <c r="B30" s="72"/>
      <c r="C30" s="73"/>
      <c r="D30" s="97" t="s">
        <v>22</v>
      </c>
      <c r="E30" s="67">
        <v>62916.67</v>
      </c>
      <c r="F30" s="67">
        <v>62916.67</v>
      </c>
      <c r="G30" s="67">
        <v>0</v>
      </c>
      <c r="H30" s="67">
        <v>62916.67</v>
      </c>
    </row>
    <row r="31" spans="1:8" ht="19.5" customHeight="1" x14ac:dyDescent="0.25">
      <c r="A31" s="68">
        <v>32</v>
      </c>
      <c r="B31" s="72"/>
      <c r="C31" s="73"/>
      <c r="D31" s="97" t="s">
        <v>34</v>
      </c>
      <c r="E31" s="67">
        <v>3506.35</v>
      </c>
      <c r="F31" s="67">
        <v>3506.35</v>
      </c>
      <c r="G31" s="67">
        <v>0</v>
      </c>
      <c r="H31" s="67">
        <v>3506.35</v>
      </c>
    </row>
    <row r="32" spans="1:8" s="44" customFormat="1" ht="19.5" customHeight="1" x14ac:dyDescent="0.25">
      <c r="A32" s="160" t="s">
        <v>81</v>
      </c>
      <c r="B32" s="161"/>
      <c r="C32" s="162"/>
      <c r="D32" s="99" t="s">
        <v>54</v>
      </c>
      <c r="E32" s="66">
        <f>SUM(E33:E34)</f>
        <v>11721.7</v>
      </c>
      <c r="F32" s="66">
        <f t="shared" ref="F32:H32" si="6">SUM(F33:F34)</f>
        <v>11721.7</v>
      </c>
      <c r="G32" s="66">
        <f t="shared" si="6"/>
        <v>0</v>
      </c>
      <c r="H32" s="66">
        <f t="shared" si="6"/>
        <v>11721.7</v>
      </c>
    </row>
    <row r="33" spans="1:8" ht="19.5" customHeight="1" x14ac:dyDescent="0.25">
      <c r="A33" s="68">
        <v>31</v>
      </c>
      <c r="B33" s="72"/>
      <c r="C33" s="73"/>
      <c r="D33" s="97" t="s">
        <v>22</v>
      </c>
      <c r="E33" s="67">
        <v>11102.93</v>
      </c>
      <c r="F33" s="67">
        <v>11102.93</v>
      </c>
      <c r="G33" s="67">
        <v>0</v>
      </c>
      <c r="H33" s="67">
        <v>11102.93</v>
      </c>
    </row>
    <row r="34" spans="1:8" ht="19.5" customHeight="1" x14ac:dyDescent="0.25">
      <c r="A34" s="68">
        <v>32</v>
      </c>
      <c r="B34" s="72"/>
      <c r="C34" s="73"/>
      <c r="D34" s="97" t="s">
        <v>34</v>
      </c>
      <c r="E34" s="67">
        <v>618.77</v>
      </c>
      <c r="F34" s="67">
        <v>618.77</v>
      </c>
      <c r="G34" s="67">
        <v>0</v>
      </c>
      <c r="H34" s="67">
        <v>618.77</v>
      </c>
    </row>
    <row r="35" spans="1:8" ht="19.5" customHeight="1" x14ac:dyDescent="0.25">
      <c r="A35" s="160" t="s">
        <v>146</v>
      </c>
      <c r="B35" s="161"/>
      <c r="C35" s="162"/>
      <c r="D35" s="116" t="s">
        <v>132</v>
      </c>
      <c r="E35" s="66">
        <v>0</v>
      </c>
      <c r="F35" s="66">
        <v>0</v>
      </c>
      <c r="G35" s="66">
        <v>1938</v>
      </c>
      <c r="H35" s="66">
        <v>1938</v>
      </c>
    </row>
    <row r="36" spans="1:8" ht="19.5" customHeight="1" x14ac:dyDescent="0.25">
      <c r="A36" s="68">
        <v>32</v>
      </c>
      <c r="B36" s="72"/>
      <c r="C36" s="73"/>
      <c r="D36" s="116" t="s">
        <v>34</v>
      </c>
      <c r="E36" s="67">
        <v>0</v>
      </c>
      <c r="F36" s="67">
        <v>0</v>
      </c>
      <c r="G36" s="67">
        <v>1938</v>
      </c>
      <c r="H36" s="67">
        <v>1938</v>
      </c>
    </row>
    <row r="37" spans="1:8" ht="30" x14ac:dyDescent="0.25">
      <c r="A37" s="166" t="s">
        <v>82</v>
      </c>
      <c r="B37" s="167"/>
      <c r="C37" s="168"/>
      <c r="D37" s="92" t="s">
        <v>83</v>
      </c>
      <c r="E37" s="62">
        <f>SUM(E38)</f>
        <v>102000</v>
      </c>
      <c r="F37" s="62">
        <f>SUM(F38)</f>
        <v>102000</v>
      </c>
      <c r="G37" s="62">
        <f t="shared" ref="G37:H37" si="7">SUM(G38)</f>
        <v>59490.11</v>
      </c>
      <c r="H37" s="62">
        <f t="shared" si="7"/>
        <v>161490.10999999999</v>
      </c>
    </row>
    <row r="38" spans="1:8" ht="19.5" customHeight="1" x14ac:dyDescent="0.25">
      <c r="A38" s="74">
        <v>3</v>
      </c>
      <c r="B38" s="75"/>
      <c r="C38" s="76"/>
      <c r="D38" s="65" t="s">
        <v>21</v>
      </c>
      <c r="E38" s="67">
        <f>SUM(E41+E43)</f>
        <v>102000</v>
      </c>
      <c r="F38" s="67">
        <f>SUM(F41+F43+F45)</f>
        <v>102000</v>
      </c>
      <c r="G38" s="67">
        <f>SUM(G39+G41+G43+G45)</f>
        <v>59490.11</v>
      </c>
      <c r="H38" s="67">
        <f>SUM(H39+H41+H43+H45)</f>
        <v>161490.10999999999</v>
      </c>
    </row>
    <row r="39" spans="1:8" ht="19.5" customHeight="1" x14ac:dyDescent="0.25">
      <c r="A39" s="160" t="s">
        <v>77</v>
      </c>
      <c r="B39" s="161"/>
      <c r="C39" s="162"/>
      <c r="D39" s="117" t="s">
        <v>38</v>
      </c>
      <c r="E39" s="66">
        <v>0</v>
      </c>
      <c r="F39" s="66">
        <v>0</v>
      </c>
      <c r="G39" s="66">
        <v>53490.11</v>
      </c>
      <c r="H39" s="66">
        <v>53490.11</v>
      </c>
    </row>
    <row r="40" spans="1:8" ht="19.5" customHeight="1" x14ac:dyDescent="0.25">
      <c r="A40" s="84">
        <v>32</v>
      </c>
      <c r="B40" s="75"/>
      <c r="C40" s="76"/>
      <c r="D40" s="116" t="s">
        <v>34</v>
      </c>
      <c r="E40" s="67">
        <v>0</v>
      </c>
      <c r="F40" s="67">
        <v>0</v>
      </c>
      <c r="G40" s="67">
        <v>53490.11</v>
      </c>
      <c r="H40" s="67">
        <v>53490.11</v>
      </c>
    </row>
    <row r="41" spans="1:8" ht="19.5" customHeight="1" x14ac:dyDescent="0.25">
      <c r="A41" s="160" t="s">
        <v>79</v>
      </c>
      <c r="B41" s="161"/>
      <c r="C41" s="162"/>
      <c r="D41" s="91" t="s">
        <v>49</v>
      </c>
      <c r="E41" s="66">
        <f>SUM(E42)</f>
        <v>100000</v>
      </c>
      <c r="F41" s="66">
        <f t="shared" ref="F41" si="8">SUM(F42)</f>
        <v>25000</v>
      </c>
      <c r="G41" s="66">
        <v>0</v>
      </c>
      <c r="H41" s="66">
        <v>25000</v>
      </c>
    </row>
    <row r="42" spans="1:8" ht="19.5" customHeight="1" x14ac:dyDescent="0.25">
      <c r="A42" s="68">
        <v>32</v>
      </c>
      <c r="B42" s="72"/>
      <c r="C42" s="73"/>
      <c r="D42" s="97" t="s">
        <v>34</v>
      </c>
      <c r="E42" s="67">
        <v>100000</v>
      </c>
      <c r="F42" s="67">
        <v>25000</v>
      </c>
      <c r="G42" s="67">
        <v>0</v>
      </c>
      <c r="H42" s="67">
        <v>25000</v>
      </c>
    </row>
    <row r="43" spans="1:8" ht="29.25" customHeight="1" x14ac:dyDescent="0.25">
      <c r="A43" s="178" t="s">
        <v>85</v>
      </c>
      <c r="B43" s="179"/>
      <c r="C43" s="180"/>
      <c r="D43" s="97" t="s">
        <v>86</v>
      </c>
      <c r="E43" s="66">
        <f>SUM(E44)</f>
        <v>2000</v>
      </c>
      <c r="F43" s="66">
        <f t="shared" ref="F43" si="9">SUM(F44)</f>
        <v>2000</v>
      </c>
      <c r="G43" s="66">
        <v>6000</v>
      </c>
      <c r="H43" s="66">
        <v>8000</v>
      </c>
    </row>
    <row r="44" spans="1:8" ht="19.5" customHeight="1" x14ac:dyDescent="0.25">
      <c r="A44" s="68">
        <v>32</v>
      </c>
      <c r="B44" s="72"/>
      <c r="C44" s="73"/>
      <c r="D44" s="97" t="s">
        <v>34</v>
      </c>
      <c r="E44" s="67">
        <v>2000</v>
      </c>
      <c r="F44" s="67">
        <v>2000</v>
      </c>
      <c r="G44" s="67">
        <v>6000</v>
      </c>
      <c r="H44" s="67">
        <v>8000</v>
      </c>
    </row>
    <row r="45" spans="1:8" ht="19.5" customHeight="1" x14ac:dyDescent="0.25">
      <c r="A45" s="163" t="s">
        <v>90</v>
      </c>
      <c r="B45" s="164"/>
      <c r="C45" s="165"/>
      <c r="D45" s="103" t="s">
        <v>18</v>
      </c>
      <c r="E45" s="67">
        <v>0</v>
      </c>
      <c r="F45" s="66">
        <v>75000</v>
      </c>
      <c r="G45" s="67">
        <v>0</v>
      </c>
      <c r="H45" s="66">
        <v>75000</v>
      </c>
    </row>
    <row r="46" spans="1:8" ht="19.5" customHeight="1" x14ac:dyDescent="0.25">
      <c r="A46" s="68">
        <v>32</v>
      </c>
      <c r="B46" s="72"/>
      <c r="C46" s="73"/>
      <c r="D46" s="105" t="s">
        <v>34</v>
      </c>
      <c r="E46" s="67">
        <v>0</v>
      </c>
      <c r="F46" s="67">
        <v>75000</v>
      </c>
      <c r="G46" s="67">
        <v>0</v>
      </c>
      <c r="H46" s="67">
        <v>75000</v>
      </c>
    </row>
    <row r="47" spans="1:8" x14ac:dyDescent="0.25">
      <c r="A47" s="77" t="s">
        <v>87</v>
      </c>
      <c r="B47" s="78"/>
      <c r="C47" s="79"/>
      <c r="D47" s="92" t="s">
        <v>88</v>
      </c>
      <c r="E47" s="62">
        <f>SUM(E48)</f>
        <v>220107</v>
      </c>
      <c r="F47" s="62">
        <v>226593</v>
      </c>
      <c r="G47" s="62">
        <v>-72887.56</v>
      </c>
      <c r="H47" s="62">
        <f>SUM(H48)</f>
        <v>153705.44</v>
      </c>
    </row>
    <row r="48" spans="1:8" ht="30" x14ac:dyDescent="0.25">
      <c r="A48" s="81">
        <v>4</v>
      </c>
      <c r="B48" s="82"/>
      <c r="C48" s="83"/>
      <c r="D48" s="65" t="s">
        <v>23</v>
      </c>
      <c r="E48" s="67">
        <f>SUM(E49+E52+E54)</f>
        <v>220107</v>
      </c>
      <c r="F48" s="67">
        <v>226593</v>
      </c>
      <c r="G48" s="67">
        <v>-72887.56</v>
      </c>
      <c r="H48" s="67">
        <f>SUM(H49+H52+H54)</f>
        <v>153705.44</v>
      </c>
    </row>
    <row r="49" spans="1:8" ht="15" customHeight="1" x14ac:dyDescent="0.25">
      <c r="A49" s="157" t="s">
        <v>77</v>
      </c>
      <c r="B49" s="158"/>
      <c r="C49" s="159"/>
      <c r="D49" s="91" t="s">
        <v>38</v>
      </c>
      <c r="E49" s="66">
        <f>SUM(E50:E51)</f>
        <v>145107</v>
      </c>
      <c r="F49" s="66">
        <f t="shared" ref="F49" si="10">SUM(F50:F51)</f>
        <v>126592.94</v>
      </c>
      <c r="G49" s="66">
        <v>-75000</v>
      </c>
      <c r="H49" s="66">
        <f>SUM(H50:H51)</f>
        <v>51592.94</v>
      </c>
    </row>
    <row r="50" spans="1:8" ht="33" customHeight="1" x14ac:dyDescent="0.25">
      <c r="A50" s="84">
        <v>42</v>
      </c>
      <c r="B50" s="75"/>
      <c r="C50" s="76"/>
      <c r="D50" s="94" t="s">
        <v>45</v>
      </c>
      <c r="E50" s="67">
        <v>63000</v>
      </c>
      <c r="F50" s="67">
        <v>38000</v>
      </c>
      <c r="G50" s="67">
        <v>0</v>
      </c>
      <c r="H50" s="67">
        <v>38000</v>
      </c>
    </row>
    <row r="51" spans="1:8" ht="28.5" x14ac:dyDescent="0.25">
      <c r="A51" s="84">
        <v>45</v>
      </c>
      <c r="B51" s="75"/>
      <c r="C51" s="76"/>
      <c r="D51" s="94" t="s">
        <v>89</v>
      </c>
      <c r="E51" s="67">
        <v>82107</v>
      </c>
      <c r="F51" s="67">
        <v>88592.94</v>
      </c>
      <c r="G51" s="67">
        <v>-75000</v>
      </c>
      <c r="H51" s="67">
        <v>13592.94</v>
      </c>
    </row>
    <row r="52" spans="1:8" x14ac:dyDescent="0.25">
      <c r="A52" s="163" t="s">
        <v>90</v>
      </c>
      <c r="B52" s="164"/>
      <c r="C52" s="165"/>
      <c r="D52" s="94" t="s">
        <v>18</v>
      </c>
      <c r="E52" s="66">
        <f>SUM(E53:E53)</f>
        <v>75000</v>
      </c>
      <c r="F52" s="66">
        <f>SUM(F53:F53)</f>
        <v>100000</v>
      </c>
      <c r="G52" s="66">
        <v>0</v>
      </c>
      <c r="H52" s="66">
        <v>100000</v>
      </c>
    </row>
    <row r="53" spans="1:8" ht="42.75" x14ac:dyDescent="0.25">
      <c r="A53" s="84">
        <v>42</v>
      </c>
      <c r="B53" s="75"/>
      <c r="C53" s="76"/>
      <c r="D53" s="94" t="s">
        <v>45</v>
      </c>
      <c r="E53" s="67">
        <v>75000</v>
      </c>
      <c r="F53" s="67">
        <v>100000</v>
      </c>
      <c r="G53" s="67">
        <v>0</v>
      </c>
      <c r="H53" s="67">
        <v>100000</v>
      </c>
    </row>
    <row r="54" spans="1:8" x14ac:dyDescent="0.25">
      <c r="A54" s="163" t="s">
        <v>147</v>
      </c>
      <c r="B54" s="164"/>
      <c r="C54" s="165"/>
      <c r="D54" s="94" t="s">
        <v>58</v>
      </c>
      <c r="E54" s="66">
        <v>0</v>
      </c>
      <c r="F54" s="66">
        <v>0</v>
      </c>
      <c r="G54" s="66">
        <v>2112.5</v>
      </c>
      <c r="H54" s="66">
        <v>2112.5</v>
      </c>
    </row>
    <row r="55" spans="1:8" ht="42.75" x14ac:dyDescent="0.25">
      <c r="A55" s="84">
        <v>42</v>
      </c>
      <c r="B55" s="75"/>
      <c r="C55" s="76"/>
      <c r="D55" s="94" t="s">
        <v>45</v>
      </c>
      <c r="E55" s="67">
        <v>0</v>
      </c>
      <c r="F55" s="67">
        <v>0</v>
      </c>
      <c r="G55" s="67">
        <v>2112.5</v>
      </c>
      <c r="H55" s="67">
        <v>2112.5</v>
      </c>
    </row>
    <row r="56" spans="1:8" ht="30" x14ac:dyDescent="0.25">
      <c r="A56" s="77" t="s">
        <v>122</v>
      </c>
      <c r="B56" s="78" t="s">
        <v>123</v>
      </c>
      <c r="C56" s="79"/>
      <c r="D56" s="101" t="s">
        <v>124</v>
      </c>
      <c r="E56" s="62">
        <v>0</v>
      </c>
      <c r="F56" s="62">
        <f>SUM(F57)</f>
        <v>582768.79</v>
      </c>
      <c r="G56" s="80">
        <v>0</v>
      </c>
      <c r="H56" s="62">
        <f>SUM(H57)</f>
        <v>582768.79</v>
      </c>
    </row>
    <row r="57" spans="1:8" ht="19.5" customHeight="1" x14ac:dyDescent="0.25">
      <c r="A57" s="160" t="s">
        <v>76</v>
      </c>
      <c r="B57" s="161"/>
      <c r="C57" s="162"/>
      <c r="D57" s="104" t="s">
        <v>18</v>
      </c>
      <c r="E57" s="66">
        <f>SUM(E58:E59)</f>
        <v>0</v>
      </c>
      <c r="F57" s="66">
        <f>SUM(F58:F59)</f>
        <v>582768.79</v>
      </c>
      <c r="G57" s="66">
        <v>0</v>
      </c>
      <c r="H57" s="66">
        <f>SUM(H58:H59)</f>
        <v>582768.79</v>
      </c>
    </row>
    <row r="58" spans="1:8" ht="19.5" customHeight="1" x14ac:dyDescent="0.25">
      <c r="A58" s="68">
        <v>31</v>
      </c>
      <c r="B58" s="69"/>
      <c r="C58" s="70"/>
      <c r="D58" s="105" t="s">
        <v>22</v>
      </c>
      <c r="E58" s="67">
        <v>0</v>
      </c>
      <c r="F58" s="67">
        <v>553192.15</v>
      </c>
      <c r="G58" s="67">
        <v>0</v>
      </c>
      <c r="H58" s="67">
        <v>553192.15</v>
      </c>
    </row>
    <row r="59" spans="1:8" ht="19.5" customHeight="1" x14ac:dyDescent="0.25">
      <c r="A59" s="68">
        <v>32</v>
      </c>
      <c r="B59" s="69"/>
      <c r="C59" s="70"/>
      <c r="D59" s="105" t="s">
        <v>34</v>
      </c>
      <c r="E59" s="67">
        <v>0</v>
      </c>
      <c r="F59" s="67">
        <v>29576.639999999999</v>
      </c>
      <c r="G59" s="67">
        <v>0</v>
      </c>
      <c r="H59" s="67">
        <v>29576.639999999999</v>
      </c>
    </row>
    <row r="60" spans="1:8" ht="45" x14ac:dyDescent="0.25">
      <c r="A60" s="169" t="s">
        <v>91</v>
      </c>
      <c r="B60" s="170"/>
      <c r="C60" s="171"/>
      <c r="D60" s="95" t="s">
        <v>92</v>
      </c>
      <c r="E60" s="61">
        <f>SUM(E61+E73+E82)</f>
        <v>323509.74</v>
      </c>
      <c r="F60" s="61">
        <f t="shared" ref="F60:H60" si="11">SUM(F61+F73+F82)</f>
        <v>251163.49</v>
      </c>
      <c r="G60" s="61">
        <f t="shared" si="11"/>
        <v>-72265.210000000006</v>
      </c>
      <c r="H60" s="61">
        <f t="shared" si="11"/>
        <v>178898.58</v>
      </c>
    </row>
    <row r="61" spans="1:8" ht="19.5" customHeight="1" x14ac:dyDescent="0.25">
      <c r="A61" s="166" t="s">
        <v>93</v>
      </c>
      <c r="B61" s="167"/>
      <c r="C61" s="168"/>
      <c r="D61" s="92" t="s">
        <v>94</v>
      </c>
      <c r="E61" s="66">
        <f>SUM(E62)</f>
        <v>91244.83</v>
      </c>
      <c r="F61" s="66">
        <f t="shared" ref="F61:H61" si="12">SUM(F62)</f>
        <v>14860.220000000001</v>
      </c>
      <c r="G61" s="66">
        <f t="shared" si="12"/>
        <v>0</v>
      </c>
      <c r="H61" s="66">
        <f t="shared" si="12"/>
        <v>14860.220000000001</v>
      </c>
    </row>
    <row r="62" spans="1:8" ht="19.5" customHeight="1" x14ac:dyDescent="0.25">
      <c r="A62" s="63">
        <v>3</v>
      </c>
      <c r="B62" s="64"/>
      <c r="C62" s="65"/>
      <c r="D62" s="65" t="s">
        <v>21</v>
      </c>
      <c r="E62" s="66">
        <f>SUM(E63+E66+E69+E71)</f>
        <v>91244.83</v>
      </c>
      <c r="F62" s="66">
        <f t="shared" ref="F62:H62" si="13">SUM(F63+F66+F69+F71)</f>
        <v>14860.220000000001</v>
      </c>
      <c r="G62" s="66">
        <f t="shared" si="13"/>
        <v>0</v>
      </c>
      <c r="H62" s="66">
        <f t="shared" si="13"/>
        <v>14860.220000000001</v>
      </c>
    </row>
    <row r="63" spans="1:8" ht="19.5" customHeight="1" x14ac:dyDescent="0.25">
      <c r="A63" s="163" t="s">
        <v>76</v>
      </c>
      <c r="B63" s="164"/>
      <c r="C63" s="165"/>
      <c r="D63" s="94" t="s">
        <v>18</v>
      </c>
      <c r="E63" s="66">
        <f>SUM(E64:E65)</f>
        <v>54404.4</v>
      </c>
      <c r="F63" s="66">
        <f t="shared" ref="F63:H63" si="14">SUM(F64:F65)</f>
        <v>12265.37</v>
      </c>
      <c r="G63" s="66">
        <f t="shared" si="14"/>
        <v>0</v>
      </c>
      <c r="H63" s="66">
        <f t="shared" si="14"/>
        <v>12265.37</v>
      </c>
    </row>
    <row r="64" spans="1:8" ht="19.5" customHeight="1" x14ac:dyDescent="0.25">
      <c r="A64" s="84">
        <v>32</v>
      </c>
      <c r="B64" s="93"/>
      <c r="C64" s="94"/>
      <c r="D64" s="97" t="s">
        <v>34</v>
      </c>
      <c r="E64" s="67">
        <v>54404.4</v>
      </c>
      <c r="F64" s="67">
        <v>12115.37</v>
      </c>
      <c r="G64" s="67">
        <v>0</v>
      </c>
      <c r="H64" s="67">
        <v>12115.37</v>
      </c>
    </row>
    <row r="65" spans="1:8" ht="19.5" customHeight="1" x14ac:dyDescent="0.25">
      <c r="A65" s="84">
        <v>41</v>
      </c>
      <c r="B65" s="102"/>
      <c r="C65" s="103"/>
      <c r="D65" s="105" t="s">
        <v>125</v>
      </c>
      <c r="E65" s="67">
        <v>0</v>
      </c>
      <c r="F65" s="67">
        <v>150</v>
      </c>
      <c r="G65" s="67">
        <v>0</v>
      </c>
      <c r="H65" s="67">
        <v>150</v>
      </c>
    </row>
    <row r="66" spans="1:8" ht="19.5" customHeight="1" x14ac:dyDescent="0.25">
      <c r="A66" s="157" t="s">
        <v>77</v>
      </c>
      <c r="B66" s="158"/>
      <c r="C66" s="159"/>
      <c r="D66" s="91" t="s">
        <v>38</v>
      </c>
      <c r="E66" s="66">
        <f>SUM(E67:E68)</f>
        <v>4225.8600000000006</v>
      </c>
      <c r="F66" s="66">
        <f t="shared" ref="F66" si="15">SUM(F67:F68)</f>
        <v>0</v>
      </c>
      <c r="G66" s="66">
        <v>0</v>
      </c>
      <c r="H66" s="66">
        <v>0</v>
      </c>
    </row>
    <row r="67" spans="1:8" ht="19.5" customHeight="1" x14ac:dyDescent="0.25">
      <c r="A67" s="84">
        <v>31</v>
      </c>
      <c r="B67" s="93"/>
      <c r="C67" s="94"/>
      <c r="D67" s="94" t="s">
        <v>22</v>
      </c>
      <c r="E67" s="67">
        <v>1600</v>
      </c>
      <c r="F67" s="67">
        <v>0</v>
      </c>
      <c r="G67" s="67">
        <v>0</v>
      </c>
      <c r="H67" s="67">
        <v>0</v>
      </c>
    </row>
    <row r="68" spans="1:8" ht="19.5" customHeight="1" x14ac:dyDescent="0.25">
      <c r="A68" s="84">
        <v>32</v>
      </c>
      <c r="B68" s="93"/>
      <c r="C68" s="94"/>
      <c r="D68" s="94" t="s">
        <v>34</v>
      </c>
      <c r="E68" s="67">
        <v>2625.86</v>
      </c>
      <c r="F68" s="67">
        <v>0</v>
      </c>
      <c r="G68" s="67">
        <v>0</v>
      </c>
      <c r="H68" s="67">
        <v>0</v>
      </c>
    </row>
    <row r="69" spans="1:8" ht="19.5" customHeight="1" x14ac:dyDescent="0.25">
      <c r="A69" s="157" t="s">
        <v>79</v>
      </c>
      <c r="B69" s="158"/>
      <c r="C69" s="159"/>
      <c r="D69" s="91" t="s">
        <v>49</v>
      </c>
      <c r="E69" s="66">
        <f>SUM(E70)</f>
        <v>5572.28</v>
      </c>
      <c r="F69" s="66">
        <f t="shared" ref="F69:H69" si="16">SUM(F70)</f>
        <v>2594.85</v>
      </c>
      <c r="G69" s="66">
        <f t="shared" si="16"/>
        <v>0</v>
      </c>
      <c r="H69" s="66">
        <f t="shared" si="16"/>
        <v>2594.85</v>
      </c>
    </row>
    <row r="70" spans="1:8" ht="19.5" customHeight="1" x14ac:dyDescent="0.25">
      <c r="A70" s="84">
        <v>31</v>
      </c>
      <c r="B70" s="93"/>
      <c r="C70" s="94"/>
      <c r="D70" s="94" t="s">
        <v>22</v>
      </c>
      <c r="E70" s="67">
        <v>5572.28</v>
      </c>
      <c r="F70" s="67">
        <v>2594.85</v>
      </c>
      <c r="G70" s="67">
        <v>0</v>
      </c>
      <c r="H70" s="67">
        <v>2594.85</v>
      </c>
    </row>
    <row r="71" spans="1:8" ht="19.5" customHeight="1" x14ac:dyDescent="0.25">
      <c r="A71" s="157" t="s">
        <v>104</v>
      </c>
      <c r="B71" s="158"/>
      <c r="C71" s="159"/>
      <c r="D71" s="91" t="s">
        <v>103</v>
      </c>
      <c r="E71" s="66">
        <f>SUM(E72)</f>
        <v>27042.29</v>
      </c>
      <c r="F71" s="66">
        <v>0</v>
      </c>
      <c r="G71" s="67">
        <v>0</v>
      </c>
      <c r="H71" s="66">
        <v>0</v>
      </c>
    </row>
    <row r="72" spans="1:8" ht="19.5" customHeight="1" x14ac:dyDescent="0.25">
      <c r="A72" s="89">
        <v>32</v>
      </c>
      <c r="B72" s="90"/>
      <c r="C72" s="91"/>
      <c r="D72" s="94" t="s">
        <v>34</v>
      </c>
      <c r="E72" s="67">
        <v>27042.29</v>
      </c>
      <c r="F72" s="67">
        <v>0</v>
      </c>
      <c r="G72" s="67">
        <v>0</v>
      </c>
      <c r="H72" s="67">
        <v>0</v>
      </c>
    </row>
    <row r="73" spans="1:8" ht="19.5" customHeight="1" x14ac:dyDescent="0.25">
      <c r="A73" s="166" t="s">
        <v>95</v>
      </c>
      <c r="B73" s="167"/>
      <c r="C73" s="168"/>
      <c r="D73" s="92" t="s">
        <v>96</v>
      </c>
      <c r="E73" s="62">
        <f>SUM(E74)</f>
        <v>152631.22</v>
      </c>
      <c r="F73" s="62">
        <f t="shared" ref="F73" si="17">SUM(F74)</f>
        <v>155762.12</v>
      </c>
      <c r="G73" s="62">
        <v>7368.48</v>
      </c>
      <c r="H73" s="62">
        <f>SUM(H74)</f>
        <v>163130.9</v>
      </c>
    </row>
    <row r="74" spans="1:8" ht="19.5" customHeight="1" x14ac:dyDescent="0.25">
      <c r="A74" s="63">
        <v>3</v>
      </c>
      <c r="B74" s="64"/>
      <c r="C74" s="65"/>
      <c r="D74" s="65" t="s">
        <v>21</v>
      </c>
      <c r="E74" s="67">
        <f>SUM(E75)</f>
        <v>152631.22</v>
      </c>
      <c r="F74" s="67">
        <f t="shared" ref="F74" si="18">SUM(F75)</f>
        <v>155762.12</v>
      </c>
      <c r="G74" s="67">
        <v>7368.48</v>
      </c>
      <c r="H74" s="67">
        <f>SUM(H75+H80)</f>
        <v>163130.9</v>
      </c>
    </row>
    <row r="75" spans="1:8" ht="19.5" customHeight="1" x14ac:dyDescent="0.25">
      <c r="A75" s="163" t="s">
        <v>97</v>
      </c>
      <c r="B75" s="164"/>
      <c r="C75" s="165"/>
      <c r="D75" s="94" t="s">
        <v>98</v>
      </c>
      <c r="E75" s="66">
        <f>SUM(E76:E79)</f>
        <v>152631.22</v>
      </c>
      <c r="F75" s="66">
        <f t="shared" ref="F75" si="19">SUM(F76:F79)</f>
        <v>155762.12</v>
      </c>
      <c r="G75" s="66">
        <v>4237.88</v>
      </c>
      <c r="H75" s="66">
        <f>SUM(H76:H79)</f>
        <v>160000</v>
      </c>
    </row>
    <row r="76" spans="1:8" ht="19.5" customHeight="1" x14ac:dyDescent="0.25">
      <c r="A76" s="84">
        <v>31</v>
      </c>
      <c r="B76" s="93"/>
      <c r="C76" s="94"/>
      <c r="D76" s="94" t="s">
        <v>22</v>
      </c>
      <c r="E76" s="67">
        <v>113756.15</v>
      </c>
      <c r="F76" s="67">
        <v>113756.15</v>
      </c>
      <c r="G76" s="67">
        <v>34347.410000000003</v>
      </c>
      <c r="H76" s="67">
        <v>148103.56</v>
      </c>
    </row>
    <row r="77" spans="1:8" ht="19.5" customHeight="1" x14ac:dyDescent="0.25">
      <c r="A77" s="84">
        <v>32</v>
      </c>
      <c r="B77" s="93"/>
      <c r="C77" s="94"/>
      <c r="D77" s="94" t="s">
        <v>34</v>
      </c>
      <c r="E77" s="67">
        <v>35782.07</v>
      </c>
      <c r="F77" s="67">
        <v>38912.97</v>
      </c>
      <c r="G77" s="67">
        <v>-32816.53</v>
      </c>
      <c r="H77" s="67">
        <v>6096.44</v>
      </c>
    </row>
    <row r="78" spans="1:8" ht="37.5" customHeight="1" x14ac:dyDescent="0.25">
      <c r="A78" s="84">
        <v>37</v>
      </c>
      <c r="B78" s="114"/>
      <c r="C78" s="115"/>
      <c r="D78" s="115" t="s">
        <v>133</v>
      </c>
      <c r="E78" s="67">
        <v>0</v>
      </c>
      <c r="F78" s="67">
        <v>0</v>
      </c>
      <c r="G78" s="67">
        <v>1300</v>
      </c>
      <c r="H78" s="67">
        <v>1300</v>
      </c>
    </row>
    <row r="79" spans="1:8" ht="19.5" customHeight="1" x14ac:dyDescent="0.25">
      <c r="A79" s="84">
        <v>38</v>
      </c>
      <c r="B79" s="93"/>
      <c r="C79" s="94"/>
      <c r="D79" s="94" t="s">
        <v>66</v>
      </c>
      <c r="E79" s="67">
        <v>3093</v>
      </c>
      <c r="F79" s="67">
        <v>3093</v>
      </c>
      <c r="G79" s="67">
        <v>1407</v>
      </c>
      <c r="H79" s="67">
        <v>4500</v>
      </c>
    </row>
    <row r="80" spans="1:8" ht="19.5" customHeight="1" x14ac:dyDescent="0.25">
      <c r="A80" s="163" t="s">
        <v>114</v>
      </c>
      <c r="B80" s="164"/>
      <c r="C80" s="165"/>
      <c r="D80" s="94" t="s">
        <v>60</v>
      </c>
      <c r="E80" s="66">
        <v>0</v>
      </c>
      <c r="F80" s="66">
        <f>SUM(F81)</f>
        <v>3130.9</v>
      </c>
      <c r="G80" s="66">
        <v>0</v>
      </c>
      <c r="H80" s="66">
        <v>3130.9</v>
      </c>
    </row>
    <row r="81" spans="1:12" ht="19.5" customHeight="1" x14ac:dyDescent="0.25">
      <c r="A81" s="84">
        <v>32</v>
      </c>
      <c r="B81" s="82"/>
      <c r="C81" s="76"/>
      <c r="D81" s="103" t="s">
        <v>66</v>
      </c>
      <c r="E81" s="67">
        <v>0</v>
      </c>
      <c r="F81" s="110">
        <v>3130.9</v>
      </c>
      <c r="G81" s="67">
        <v>0</v>
      </c>
      <c r="H81" s="110">
        <v>3130.9</v>
      </c>
    </row>
    <row r="82" spans="1:12" ht="19.5" customHeight="1" x14ac:dyDescent="0.25">
      <c r="A82" s="166" t="s">
        <v>112</v>
      </c>
      <c r="B82" s="167"/>
      <c r="C82" s="168"/>
      <c r="D82" s="92" t="s">
        <v>113</v>
      </c>
      <c r="E82" s="62">
        <f>SUM(E83)</f>
        <v>79633.69</v>
      </c>
      <c r="F82" s="62">
        <f t="shared" ref="F82" si="20">SUM(F83)</f>
        <v>80541.150000000009</v>
      </c>
      <c r="G82" s="62">
        <v>-79633.69</v>
      </c>
      <c r="H82" s="62">
        <f>SUM(H83)</f>
        <v>907.46</v>
      </c>
    </row>
    <row r="83" spans="1:12" ht="19.5" customHeight="1" x14ac:dyDescent="0.25">
      <c r="A83" s="63">
        <v>3</v>
      </c>
      <c r="B83" s="64"/>
      <c r="C83" s="65"/>
      <c r="D83" s="65" t="s">
        <v>21</v>
      </c>
      <c r="E83" s="67">
        <f>SUM(E84+E87)</f>
        <v>79633.69</v>
      </c>
      <c r="F83" s="67">
        <f t="shared" ref="F83" si="21">SUM(F84+F87)</f>
        <v>80541.150000000009</v>
      </c>
      <c r="G83" s="67">
        <v>-79633.69</v>
      </c>
      <c r="H83" s="67">
        <f>SUM(H84+H87)</f>
        <v>907.46</v>
      </c>
    </row>
    <row r="84" spans="1:12" ht="19.5" customHeight="1" x14ac:dyDescent="0.25">
      <c r="A84" s="163" t="s">
        <v>97</v>
      </c>
      <c r="B84" s="164"/>
      <c r="C84" s="165"/>
      <c r="D84" s="94" t="s">
        <v>98</v>
      </c>
      <c r="E84" s="66">
        <f>SUM(E85:E86)</f>
        <v>79633.69</v>
      </c>
      <c r="F84" s="66">
        <f t="shared" ref="F84" si="22">SUM(F85:F86)</f>
        <v>79633.69</v>
      </c>
      <c r="G84" s="66">
        <v>-79633.69</v>
      </c>
      <c r="H84" s="66">
        <v>0</v>
      </c>
    </row>
    <row r="85" spans="1:12" ht="19.5" customHeight="1" x14ac:dyDescent="0.25">
      <c r="A85" s="84">
        <v>31</v>
      </c>
      <c r="B85" s="93"/>
      <c r="C85" s="94"/>
      <c r="D85" s="94" t="s">
        <v>22</v>
      </c>
      <c r="E85" s="67">
        <v>32866.980000000003</v>
      </c>
      <c r="F85" s="67">
        <v>32866.980000000003</v>
      </c>
      <c r="G85" s="67">
        <v>-32866.980000000003</v>
      </c>
      <c r="H85" s="67">
        <v>0</v>
      </c>
    </row>
    <row r="86" spans="1:12" ht="19.5" customHeight="1" x14ac:dyDescent="0.25">
      <c r="A86" s="84">
        <v>32</v>
      </c>
      <c r="B86" s="93"/>
      <c r="C86" s="94"/>
      <c r="D86" s="94" t="s">
        <v>34</v>
      </c>
      <c r="E86" s="67">
        <v>46766.71</v>
      </c>
      <c r="F86" s="67">
        <v>46766.71</v>
      </c>
      <c r="G86" s="67">
        <v>-46766.71</v>
      </c>
      <c r="H86" s="67">
        <v>0</v>
      </c>
    </row>
    <row r="87" spans="1:12" ht="33" customHeight="1" x14ac:dyDescent="0.25">
      <c r="A87" s="160" t="s">
        <v>80</v>
      </c>
      <c r="B87" s="161"/>
      <c r="C87" s="162"/>
      <c r="D87" s="104" t="s">
        <v>60</v>
      </c>
      <c r="E87" s="66">
        <v>0</v>
      </c>
      <c r="F87" s="66">
        <f>SUM(F88)</f>
        <v>907.46</v>
      </c>
      <c r="G87" s="66">
        <v>0</v>
      </c>
      <c r="H87" s="66">
        <v>907.46</v>
      </c>
    </row>
    <row r="88" spans="1:12" ht="19.5" customHeight="1" x14ac:dyDescent="0.25">
      <c r="A88" s="68">
        <v>32</v>
      </c>
      <c r="B88" s="72"/>
      <c r="C88" s="73"/>
      <c r="D88" s="105" t="s">
        <v>34</v>
      </c>
      <c r="E88" s="67">
        <v>0</v>
      </c>
      <c r="F88" s="67">
        <v>907.46</v>
      </c>
      <c r="G88" s="67">
        <v>0</v>
      </c>
      <c r="H88" s="67">
        <v>907.46</v>
      </c>
    </row>
    <row r="89" spans="1:12" s="44" customFormat="1" ht="21" customHeight="1" x14ac:dyDescent="0.25">
      <c r="A89" s="169" t="s">
        <v>99</v>
      </c>
      <c r="B89" s="170"/>
      <c r="C89" s="171"/>
      <c r="D89" s="95" t="s">
        <v>100</v>
      </c>
      <c r="E89" s="61">
        <f>SUM(E90+E96+E102)</f>
        <v>67538.489999999991</v>
      </c>
      <c r="F89" s="61">
        <f>SUM(F90+F96+F102)</f>
        <v>218524.74</v>
      </c>
      <c r="G89" s="61">
        <f>SUM(G90+G96+G102+G112+G124)</f>
        <v>271782</v>
      </c>
      <c r="H89" s="61">
        <f>SUM(H90+H96+H102+H112+H124)</f>
        <v>490306.62999999995</v>
      </c>
      <c r="L89"/>
    </row>
    <row r="90" spans="1:12" s="44" customFormat="1" ht="26.25" customHeight="1" x14ac:dyDescent="0.25">
      <c r="A90" s="166" t="s">
        <v>120</v>
      </c>
      <c r="B90" s="167"/>
      <c r="C90" s="168"/>
      <c r="D90" s="92" t="s">
        <v>121</v>
      </c>
      <c r="E90" s="62">
        <f>SUM(E91)</f>
        <v>67538.489999999991</v>
      </c>
      <c r="F90" s="62">
        <f t="shared" ref="F90:H90" si="23">SUM(F91)</f>
        <v>67538.489999999991</v>
      </c>
      <c r="G90" s="62">
        <v>0</v>
      </c>
      <c r="H90" s="62">
        <f t="shared" si="23"/>
        <v>67538.489999999991</v>
      </c>
    </row>
    <row r="91" spans="1:12" x14ac:dyDescent="0.25">
      <c r="A91" s="63">
        <v>3</v>
      </c>
      <c r="B91" s="64"/>
      <c r="C91" s="65"/>
      <c r="D91" s="65" t="s">
        <v>21</v>
      </c>
      <c r="E91" s="66">
        <f>SUM(E92)</f>
        <v>67538.489999999991</v>
      </c>
      <c r="F91" s="66">
        <f t="shared" ref="F91:H91" si="24">SUM(F92)</f>
        <v>67538.489999999991</v>
      </c>
      <c r="G91" s="66">
        <v>0</v>
      </c>
      <c r="H91" s="66">
        <f t="shared" si="24"/>
        <v>67538.489999999991</v>
      </c>
      <c r="L91" s="44"/>
    </row>
    <row r="92" spans="1:12" ht="13.5" customHeight="1" x14ac:dyDescent="0.25">
      <c r="A92" s="157" t="s">
        <v>84</v>
      </c>
      <c r="B92" s="158"/>
      <c r="C92" s="159"/>
      <c r="D92" s="94" t="s">
        <v>53</v>
      </c>
      <c r="E92" s="66">
        <f>SUM(E93:E95)</f>
        <v>67538.489999999991</v>
      </c>
      <c r="F92" s="66">
        <f t="shared" ref="F92:H92" si="25">SUM(F93:F95)</f>
        <v>67538.489999999991</v>
      </c>
      <c r="G92" s="66">
        <v>0</v>
      </c>
      <c r="H92" s="66">
        <f t="shared" si="25"/>
        <v>67538.489999999991</v>
      </c>
    </row>
    <row r="93" spans="1:12" ht="18.75" customHeight="1" x14ac:dyDescent="0.25">
      <c r="A93" s="84">
        <v>31</v>
      </c>
      <c r="B93" s="93"/>
      <c r="C93" s="94"/>
      <c r="D93" s="94" t="s">
        <v>22</v>
      </c>
      <c r="E93" s="67">
        <v>59404.5</v>
      </c>
      <c r="F93" s="67">
        <v>59404.5</v>
      </c>
      <c r="G93" s="67">
        <v>0</v>
      </c>
      <c r="H93" s="67">
        <v>59404.5</v>
      </c>
    </row>
    <row r="94" spans="1:12" ht="18.75" customHeight="1" x14ac:dyDescent="0.25">
      <c r="A94" s="84">
        <v>32</v>
      </c>
      <c r="B94" s="93"/>
      <c r="C94" s="94"/>
      <c r="D94" s="94" t="s">
        <v>34</v>
      </c>
      <c r="E94" s="67">
        <v>6275.87</v>
      </c>
      <c r="F94" s="67">
        <v>6275.87</v>
      </c>
      <c r="G94" s="67">
        <v>0</v>
      </c>
      <c r="H94" s="67">
        <v>6275.87</v>
      </c>
    </row>
    <row r="95" spans="1:12" ht="42.75" x14ac:dyDescent="0.25">
      <c r="A95" s="84">
        <v>37</v>
      </c>
      <c r="B95" s="93"/>
      <c r="C95" s="94"/>
      <c r="D95" s="94" t="s">
        <v>78</v>
      </c>
      <c r="E95" s="67">
        <v>1858.12</v>
      </c>
      <c r="F95" s="67">
        <v>1858.12</v>
      </c>
      <c r="G95" s="67">
        <v>0</v>
      </c>
      <c r="H95" s="67">
        <v>1858.12</v>
      </c>
    </row>
    <row r="96" spans="1:12" ht="30" x14ac:dyDescent="0.25">
      <c r="A96" s="166" t="s">
        <v>126</v>
      </c>
      <c r="B96" s="167"/>
      <c r="C96" s="168"/>
      <c r="D96" s="101" t="s">
        <v>121</v>
      </c>
      <c r="E96" s="62">
        <v>0</v>
      </c>
      <c r="F96" s="62">
        <f>SUM(F97)</f>
        <v>94565.440000000002</v>
      </c>
      <c r="G96" s="80">
        <v>0</v>
      </c>
      <c r="H96" s="62">
        <f>SUM(H97)</f>
        <v>94565.440000000002</v>
      </c>
    </row>
    <row r="97" spans="1:8" ht="19.5" customHeight="1" x14ac:dyDescent="0.25">
      <c r="A97" s="63">
        <v>3</v>
      </c>
      <c r="B97" s="64"/>
      <c r="C97" s="65"/>
      <c r="D97" s="65" t="s">
        <v>21</v>
      </c>
      <c r="E97" s="66">
        <v>0</v>
      </c>
      <c r="F97" s="66">
        <f>SUM(F98)</f>
        <v>94565.440000000002</v>
      </c>
      <c r="G97" s="67">
        <v>0</v>
      </c>
      <c r="H97" s="66">
        <f>SUM(H98)</f>
        <v>94565.440000000002</v>
      </c>
    </row>
    <row r="98" spans="1:8" ht="19.5" customHeight="1" x14ac:dyDescent="0.25">
      <c r="A98" s="157" t="s">
        <v>84</v>
      </c>
      <c r="B98" s="158"/>
      <c r="C98" s="159"/>
      <c r="D98" s="103" t="s">
        <v>53</v>
      </c>
      <c r="E98" s="66">
        <v>0</v>
      </c>
      <c r="F98" s="67">
        <f>SUM(F99:F101)</f>
        <v>94565.440000000002</v>
      </c>
      <c r="G98" s="67">
        <v>0</v>
      </c>
      <c r="H98" s="67">
        <f>SUM(H99:H101)</f>
        <v>94565.440000000002</v>
      </c>
    </row>
    <row r="99" spans="1:8" ht="19.5" customHeight="1" x14ac:dyDescent="0.25">
      <c r="A99" s="84">
        <v>31</v>
      </c>
      <c r="B99" s="102"/>
      <c r="C99" s="103"/>
      <c r="D99" s="103" t="s">
        <v>22</v>
      </c>
      <c r="E99" s="67">
        <v>0</v>
      </c>
      <c r="F99" s="67">
        <v>85210</v>
      </c>
      <c r="G99" s="67">
        <v>0</v>
      </c>
      <c r="H99" s="67">
        <v>85210</v>
      </c>
    </row>
    <row r="100" spans="1:8" ht="19.5" customHeight="1" x14ac:dyDescent="0.25">
      <c r="A100" s="84">
        <v>32</v>
      </c>
      <c r="B100" s="102"/>
      <c r="C100" s="103"/>
      <c r="D100" s="103" t="s">
        <v>34</v>
      </c>
      <c r="E100" s="67">
        <v>0</v>
      </c>
      <c r="F100" s="67">
        <v>5615.44</v>
      </c>
      <c r="G100" s="67">
        <v>0</v>
      </c>
      <c r="H100" s="67">
        <v>5615.44</v>
      </c>
    </row>
    <row r="101" spans="1:8" ht="42.75" x14ac:dyDescent="0.25">
      <c r="A101" s="84">
        <v>37</v>
      </c>
      <c r="B101" s="102"/>
      <c r="C101" s="103"/>
      <c r="D101" s="103" t="s">
        <v>78</v>
      </c>
      <c r="E101" s="67">
        <v>0</v>
      </c>
      <c r="F101" s="67">
        <v>3740</v>
      </c>
      <c r="G101" s="67">
        <v>0</v>
      </c>
      <c r="H101" s="67">
        <v>3740</v>
      </c>
    </row>
    <row r="102" spans="1:8" x14ac:dyDescent="0.25">
      <c r="A102" s="166" t="s">
        <v>127</v>
      </c>
      <c r="B102" s="167"/>
      <c r="C102" s="168"/>
      <c r="D102" s="101" t="s">
        <v>128</v>
      </c>
      <c r="E102" s="62">
        <v>0</v>
      </c>
      <c r="F102" s="62">
        <f>SUM(F103)</f>
        <v>56420.810000000005</v>
      </c>
      <c r="G102" s="80">
        <v>0</v>
      </c>
      <c r="H102" s="62">
        <f>SUM(H103)</f>
        <v>56420.810000000005</v>
      </c>
    </row>
    <row r="103" spans="1:8" x14ac:dyDescent="0.25">
      <c r="A103" s="63">
        <v>3</v>
      </c>
      <c r="B103" s="64"/>
      <c r="C103" s="65"/>
      <c r="D103" s="65" t="s">
        <v>21</v>
      </c>
      <c r="E103" s="66">
        <f>SUM(E104)</f>
        <v>0</v>
      </c>
      <c r="F103" s="66">
        <f>SUM(F104+F108)</f>
        <v>56420.810000000005</v>
      </c>
      <c r="G103" s="66">
        <v>0</v>
      </c>
      <c r="H103" s="66">
        <f>SUM(H104+H108)</f>
        <v>56420.810000000005</v>
      </c>
    </row>
    <row r="104" spans="1:8" x14ac:dyDescent="0.25">
      <c r="A104" s="157" t="s">
        <v>77</v>
      </c>
      <c r="B104" s="158"/>
      <c r="C104" s="159"/>
      <c r="D104" s="100" t="s">
        <v>38</v>
      </c>
      <c r="E104" s="66">
        <v>0</v>
      </c>
      <c r="F104" s="67">
        <f>SUM(F105:F107)</f>
        <v>9156.6200000000008</v>
      </c>
      <c r="G104" s="67">
        <v>0</v>
      </c>
      <c r="H104" s="67">
        <f>SUM(H105:H107)</f>
        <v>9156.6200000000008</v>
      </c>
    </row>
    <row r="105" spans="1:8" ht="19.5" customHeight="1" x14ac:dyDescent="0.25">
      <c r="A105" s="84">
        <v>31</v>
      </c>
      <c r="B105" s="102"/>
      <c r="C105" s="103"/>
      <c r="D105" s="103" t="s">
        <v>22</v>
      </c>
      <c r="E105" s="67">
        <v>0</v>
      </c>
      <c r="F105" s="67">
        <v>7261.05</v>
      </c>
      <c r="G105" s="67">
        <v>0</v>
      </c>
      <c r="H105" s="67">
        <v>7261.05</v>
      </c>
    </row>
    <row r="106" spans="1:8" ht="19.5" customHeight="1" x14ac:dyDescent="0.25">
      <c r="A106" s="84">
        <v>32</v>
      </c>
      <c r="B106" s="102"/>
      <c r="C106" s="103"/>
      <c r="D106" s="103" t="s">
        <v>34</v>
      </c>
      <c r="E106" s="67">
        <v>0</v>
      </c>
      <c r="F106" s="67">
        <v>1095.57</v>
      </c>
      <c r="G106" s="67">
        <v>0</v>
      </c>
      <c r="H106" s="67">
        <v>1095.57</v>
      </c>
    </row>
    <row r="107" spans="1:8" ht="42.75" x14ac:dyDescent="0.25">
      <c r="A107" s="84">
        <v>42</v>
      </c>
      <c r="B107" s="102"/>
      <c r="C107" s="103"/>
      <c r="D107" s="103" t="s">
        <v>45</v>
      </c>
      <c r="E107" s="67">
        <v>0</v>
      </c>
      <c r="F107" s="67">
        <v>800</v>
      </c>
      <c r="G107" s="67">
        <v>0</v>
      </c>
      <c r="H107" s="67">
        <v>800</v>
      </c>
    </row>
    <row r="108" spans="1:8" ht="19.5" customHeight="1" x14ac:dyDescent="0.25">
      <c r="A108" s="157" t="s">
        <v>84</v>
      </c>
      <c r="B108" s="158"/>
      <c r="C108" s="159"/>
      <c r="D108" s="103" t="s">
        <v>53</v>
      </c>
      <c r="E108" s="66">
        <v>0</v>
      </c>
      <c r="F108" s="67">
        <f>SUM(F109:F111)</f>
        <v>47264.19</v>
      </c>
      <c r="G108" s="67">
        <v>0</v>
      </c>
      <c r="H108" s="67">
        <f>SUM(H109:H111)</f>
        <v>47264.19</v>
      </c>
    </row>
    <row r="109" spans="1:8" ht="19.5" customHeight="1" x14ac:dyDescent="0.25">
      <c r="A109" s="84">
        <v>31</v>
      </c>
      <c r="B109" s="102"/>
      <c r="C109" s="103"/>
      <c r="D109" s="103" t="s">
        <v>22</v>
      </c>
      <c r="E109" s="66">
        <v>0</v>
      </c>
      <c r="F109" s="67">
        <v>29181.919999999998</v>
      </c>
      <c r="G109" s="67">
        <v>0</v>
      </c>
      <c r="H109" s="67">
        <v>29181.919999999998</v>
      </c>
    </row>
    <row r="110" spans="1:8" ht="19.5" customHeight="1" x14ac:dyDescent="0.25">
      <c r="A110" s="84">
        <v>32</v>
      </c>
      <c r="B110" s="102"/>
      <c r="C110" s="103"/>
      <c r="D110" s="103" t="s">
        <v>34</v>
      </c>
      <c r="E110" s="66">
        <v>0</v>
      </c>
      <c r="F110" s="67">
        <v>14882.27</v>
      </c>
      <c r="G110" s="67">
        <v>0</v>
      </c>
      <c r="H110" s="67">
        <v>14882.27</v>
      </c>
    </row>
    <row r="111" spans="1:8" ht="42.75" x14ac:dyDescent="0.25">
      <c r="A111" s="84">
        <v>42</v>
      </c>
      <c r="B111" s="102"/>
      <c r="C111" s="103"/>
      <c r="D111" s="103" t="s">
        <v>45</v>
      </c>
      <c r="E111" s="66">
        <v>0</v>
      </c>
      <c r="F111" s="67">
        <v>3200</v>
      </c>
      <c r="G111" s="67">
        <v>0</v>
      </c>
      <c r="H111" s="67">
        <v>3200</v>
      </c>
    </row>
    <row r="112" spans="1:8" x14ac:dyDescent="0.25">
      <c r="A112" s="166" t="s">
        <v>134</v>
      </c>
      <c r="B112" s="167"/>
      <c r="C112" s="168"/>
      <c r="D112" s="113" t="s">
        <v>135</v>
      </c>
      <c r="E112" s="62">
        <v>0</v>
      </c>
      <c r="F112" s="62">
        <v>0</v>
      </c>
      <c r="G112" s="62">
        <v>223002</v>
      </c>
      <c r="H112" s="62">
        <f>SUM(H113)</f>
        <v>223001.88999999996</v>
      </c>
    </row>
    <row r="113" spans="1:8" ht="20.25" customHeight="1" x14ac:dyDescent="0.25">
      <c r="A113" s="63">
        <v>3</v>
      </c>
      <c r="B113" s="64"/>
      <c r="C113" s="65"/>
      <c r="D113" s="65" t="s">
        <v>21</v>
      </c>
      <c r="E113" s="66">
        <f>SUM(E114)</f>
        <v>0</v>
      </c>
      <c r="F113" s="66">
        <v>0</v>
      </c>
      <c r="G113" s="66">
        <v>223002</v>
      </c>
      <c r="H113" s="66">
        <f>SUM(H114+H118)</f>
        <v>223001.88999999996</v>
      </c>
    </row>
    <row r="114" spans="1:8" ht="20.25" customHeight="1" x14ac:dyDescent="0.25">
      <c r="A114" s="157" t="s">
        <v>77</v>
      </c>
      <c r="B114" s="158"/>
      <c r="C114" s="159"/>
      <c r="D114" s="112" t="s">
        <v>38</v>
      </c>
      <c r="E114" s="66">
        <v>0</v>
      </c>
      <c r="F114" s="66">
        <v>0</v>
      </c>
      <c r="G114" s="66">
        <f>SUM(G115:G117)</f>
        <v>14247.89</v>
      </c>
      <c r="H114" s="66">
        <f>SUM(H115:H117)</f>
        <v>14247.89</v>
      </c>
    </row>
    <row r="115" spans="1:8" ht="20.25" customHeight="1" x14ac:dyDescent="0.25">
      <c r="A115" s="84">
        <v>31</v>
      </c>
      <c r="B115" s="114"/>
      <c r="C115" s="115"/>
      <c r="D115" s="115" t="s">
        <v>22</v>
      </c>
      <c r="E115" s="67">
        <v>0</v>
      </c>
      <c r="F115" s="67">
        <v>0</v>
      </c>
      <c r="G115" s="67">
        <v>1906.42</v>
      </c>
      <c r="H115" s="67">
        <v>1906.42</v>
      </c>
    </row>
    <row r="116" spans="1:8" ht="20.25" customHeight="1" x14ac:dyDescent="0.25">
      <c r="A116" s="84">
        <v>32</v>
      </c>
      <c r="B116" s="114"/>
      <c r="C116" s="115"/>
      <c r="D116" s="115" t="s">
        <v>34</v>
      </c>
      <c r="E116" s="67">
        <v>0</v>
      </c>
      <c r="F116" s="67">
        <v>0</v>
      </c>
      <c r="G116" s="67">
        <v>1871.8</v>
      </c>
      <c r="H116" s="67">
        <v>1871.8</v>
      </c>
    </row>
    <row r="117" spans="1:8" ht="42.75" x14ac:dyDescent="0.25">
      <c r="A117" s="84">
        <v>42</v>
      </c>
      <c r="B117" s="114"/>
      <c r="C117" s="115"/>
      <c r="D117" s="115" t="s">
        <v>45</v>
      </c>
      <c r="E117" s="67">
        <v>0</v>
      </c>
      <c r="F117" s="67">
        <v>0</v>
      </c>
      <c r="G117" s="67">
        <v>10469.67</v>
      </c>
      <c r="H117" s="67">
        <v>10469.67</v>
      </c>
    </row>
    <row r="118" spans="1:8" ht="19.5" customHeight="1" x14ac:dyDescent="0.25">
      <c r="A118" s="157" t="s">
        <v>84</v>
      </c>
      <c r="B118" s="158"/>
      <c r="C118" s="159"/>
      <c r="D118" s="115" t="s">
        <v>53</v>
      </c>
      <c r="E118" s="67">
        <v>0</v>
      </c>
      <c r="F118" s="66">
        <v>0</v>
      </c>
      <c r="G118" s="66">
        <f>SUM(G119:G123)</f>
        <v>208753.99999999997</v>
      </c>
      <c r="H118" s="66">
        <f>SUM(H119:H123)</f>
        <v>208753.99999999997</v>
      </c>
    </row>
    <row r="119" spans="1:8" ht="19.5" customHeight="1" x14ac:dyDescent="0.25">
      <c r="A119" s="84">
        <v>31</v>
      </c>
      <c r="B119" s="114"/>
      <c r="C119" s="115"/>
      <c r="D119" s="115" t="s">
        <v>22</v>
      </c>
      <c r="E119" s="66">
        <v>0</v>
      </c>
      <c r="F119" s="67">
        <v>0</v>
      </c>
      <c r="G119" s="67">
        <v>25639.279999999999</v>
      </c>
      <c r="H119" s="67">
        <v>25639.279999999999</v>
      </c>
    </row>
    <row r="120" spans="1:8" ht="19.5" customHeight="1" x14ac:dyDescent="0.25">
      <c r="A120" s="84">
        <v>32</v>
      </c>
      <c r="B120" s="114"/>
      <c r="C120" s="115"/>
      <c r="D120" s="115" t="s">
        <v>34</v>
      </c>
      <c r="E120" s="66">
        <v>0</v>
      </c>
      <c r="F120" s="67">
        <v>0</v>
      </c>
      <c r="G120" s="67">
        <v>12441.2</v>
      </c>
      <c r="H120" s="67">
        <v>12441.2</v>
      </c>
    </row>
    <row r="121" spans="1:8" ht="19.5" customHeight="1" x14ac:dyDescent="0.25">
      <c r="A121" s="84">
        <v>34</v>
      </c>
      <c r="B121" s="114"/>
      <c r="C121" s="115"/>
      <c r="D121" s="115" t="s">
        <v>63</v>
      </c>
      <c r="E121" s="66">
        <v>0</v>
      </c>
      <c r="F121" s="67">
        <v>0</v>
      </c>
      <c r="G121" s="67">
        <v>50</v>
      </c>
      <c r="H121" s="67">
        <v>50</v>
      </c>
    </row>
    <row r="122" spans="1:8" ht="28.5" x14ac:dyDescent="0.25">
      <c r="A122" s="84">
        <v>36</v>
      </c>
      <c r="B122" s="114"/>
      <c r="C122" s="115"/>
      <c r="D122" s="115" t="s">
        <v>136</v>
      </c>
      <c r="E122" s="66">
        <v>0</v>
      </c>
      <c r="F122" s="67">
        <v>0</v>
      </c>
      <c r="G122" s="67">
        <v>111301</v>
      </c>
      <c r="H122" s="67">
        <v>111301</v>
      </c>
    </row>
    <row r="123" spans="1:8" ht="42.75" x14ac:dyDescent="0.25">
      <c r="A123" s="84">
        <v>42</v>
      </c>
      <c r="B123" s="114"/>
      <c r="C123" s="115"/>
      <c r="D123" s="115" t="s">
        <v>45</v>
      </c>
      <c r="E123" s="66">
        <v>0</v>
      </c>
      <c r="F123" s="67">
        <v>0</v>
      </c>
      <c r="G123" s="67">
        <v>59322.52</v>
      </c>
      <c r="H123" s="67">
        <v>59322.52</v>
      </c>
    </row>
    <row r="124" spans="1:8" x14ac:dyDescent="0.25">
      <c r="A124" s="166" t="s">
        <v>137</v>
      </c>
      <c r="B124" s="167"/>
      <c r="C124" s="168"/>
      <c r="D124" s="113" t="s">
        <v>138</v>
      </c>
      <c r="E124" s="62">
        <v>0</v>
      </c>
      <c r="F124" s="62">
        <v>0</v>
      </c>
      <c r="G124" s="62">
        <v>48780</v>
      </c>
      <c r="H124" s="62">
        <f>SUM(H125)</f>
        <v>48780</v>
      </c>
    </row>
    <row r="125" spans="1:8" ht="18" customHeight="1" x14ac:dyDescent="0.25">
      <c r="A125" s="63">
        <v>3</v>
      </c>
      <c r="B125" s="64"/>
      <c r="C125" s="65"/>
      <c r="D125" s="65" t="s">
        <v>21</v>
      </c>
      <c r="E125" s="66">
        <f>SUM(E126)</f>
        <v>0</v>
      </c>
      <c r="F125" s="66">
        <v>0</v>
      </c>
      <c r="G125" s="66">
        <v>48780</v>
      </c>
      <c r="H125" s="66">
        <f>SUM(H126+H130)</f>
        <v>48780</v>
      </c>
    </row>
    <row r="126" spans="1:8" ht="18" customHeight="1" x14ac:dyDescent="0.25">
      <c r="A126" s="157" t="s">
        <v>77</v>
      </c>
      <c r="B126" s="158"/>
      <c r="C126" s="159"/>
      <c r="D126" s="112" t="s">
        <v>38</v>
      </c>
      <c r="E126" s="66">
        <v>0</v>
      </c>
      <c r="F126" s="66">
        <v>0</v>
      </c>
      <c r="G126" s="66">
        <f>SUM(G127:G129)</f>
        <v>7262</v>
      </c>
      <c r="H126" s="66">
        <f>SUM(H127:H129)</f>
        <v>7262</v>
      </c>
    </row>
    <row r="127" spans="1:8" ht="18" customHeight="1" x14ac:dyDescent="0.25">
      <c r="A127" s="84">
        <v>31</v>
      </c>
      <c r="B127" s="114"/>
      <c r="C127" s="115"/>
      <c r="D127" s="115" t="s">
        <v>22</v>
      </c>
      <c r="E127" s="67">
        <v>0</v>
      </c>
      <c r="F127" s="67">
        <v>0</v>
      </c>
      <c r="G127" s="67">
        <v>5782</v>
      </c>
      <c r="H127" s="67">
        <v>5782</v>
      </c>
    </row>
    <row r="128" spans="1:8" ht="18" customHeight="1" x14ac:dyDescent="0.25">
      <c r="A128" s="84">
        <v>32</v>
      </c>
      <c r="B128" s="114"/>
      <c r="C128" s="115"/>
      <c r="D128" s="115" t="s">
        <v>34</v>
      </c>
      <c r="E128" s="67">
        <v>0</v>
      </c>
      <c r="F128" s="67">
        <v>0</v>
      </c>
      <c r="G128" s="67">
        <v>1280</v>
      </c>
      <c r="H128" s="67">
        <v>1280</v>
      </c>
    </row>
    <row r="129" spans="1:8" ht="42.75" x14ac:dyDescent="0.25">
      <c r="A129" s="84">
        <v>42</v>
      </c>
      <c r="B129" s="114"/>
      <c r="C129" s="115"/>
      <c r="D129" s="115" t="s">
        <v>45</v>
      </c>
      <c r="E129" s="67">
        <v>0</v>
      </c>
      <c r="F129" s="67">
        <v>0</v>
      </c>
      <c r="G129" s="67">
        <v>200</v>
      </c>
      <c r="H129" s="67">
        <v>200</v>
      </c>
    </row>
    <row r="130" spans="1:8" ht="18.75" customHeight="1" x14ac:dyDescent="0.25">
      <c r="A130" s="157" t="s">
        <v>84</v>
      </c>
      <c r="B130" s="158"/>
      <c r="C130" s="159"/>
      <c r="D130" s="115" t="s">
        <v>53</v>
      </c>
      <c r="E130" s="67">
        <v>0</v>
      </c>
      <c r="F130" s="66">
        <v>0</v>
      </c>
      <c r="G130" s="66">
        <f>SUM(G131:G134)</f>
        <v>41518</v>
      </c>
      <c r="H130" s="66">
        <f>SUM(H131:H134)</f>
        <v>41518</v>
      </c>
    </row>
    <row r="131" spans="1:8" ht="18.75" customHeight="1" x14ac:dyDescent="0.25">
      <c r="A131" s="84">
        <v>31</v>
      </c>
      <c r="B131" s="114"/>
      <c r="C131" s="115"/>
      <c r="D131" s="115" t="s">
        <v>22</v>
      </c>
      <c r="E131" s="66">
        <v>0</v>
      </c>
      <c r="F131" s="67">
        <v>0</v>
      </c>
      <c r="G131" s="67">
        <v>32368</v>
      </c>
      <c r="H131" s="67">
        <v>32368</v>
      </c>
    </row>
    <row r="132" spans="1:8" ht="18.75" customHeight="1" x14ac:dyDescent="0.25">
      <c r="A132" s="84">
        <v>32</v>
      </c>
      <c r="B132" s="114"/>
      <c r="C132" s="115"/>
      <c r="D132" s="115" t="s">
        <v>34</v>
      </c>
      <c r="E132" s="66">
        <v>0</v>
      </c>
      <c r="F132" s="67">
        <v>0</v>
      </c>
      <c r="G132" s="67">
        <v>8250</v>
      </c>
      <c r="H132" s="67">
        <v>8250</v>
      </c>
    </row>
    <row r="133" spans="1:8" ht="18.75" customHeight="1" x14ac:dyDescent="0.25">
      <c r="A133" s="84">
        <v>34</v>
      </c>
      <c r="B133" s="114"/>
      <c r="C133" s="115"/>
      <c r="D133" s="115" t="s">
        <v>63</v>
      </c>
      <c r="E133" s="66">
        <v>0</v>
      </c>
      <c r="F133" s="67">
        <v>0</v>
      </c>
      <c r="G133" s="67">
        <v>100</v>
      </c>
      <c r="H133" s="67">
        <v>100</v>
      </c>
    </row>
    <row r="134" spans="1:8" ht="42.75" x14ac:dyDescent="0.25">
      <c r="A134" s="84">
        <v>42</v>
      </c>
      <c r="B134" s="114"/>
      <c r="C134" s="115"/>
      <c r="D134" s="115" t="s">
        <v>45</v>
      </c>
      <c r="E134" s="66">
        <v>0</v>
      </c>
      <c r="F134" s="67">
        <v>0</v>
      </c>
      <c r="G134" s="67">
        <v>800</v>
      </c>
      <c r="H134" s="67">
        <v>800</v>
      </c>
    </row>
    <row r="135" spans="1:8" ht="13.5" customHeight="1" x14ac:dyDescent="0.25">
      <c r="A135" s="85"/>
      <c r="B135" s="86"/>
      <c r="C135" s="87"/>
      <c r="D135" s="87" t="s">
        <v>101</v>
      </c>
      <c r="E135" s="88">
        <f>SUM(E89+E60+E8)</f>
        <v>6621323.2400000002</v>
      </c>
      <c r="F135" s="88">
        <f>SUM(F89+F60+F8)</f>
        <v>8039736.4499999993</v>
      </c>
      <c r="G135" s="88">
        <f>SUM(G89+G60+G8)</f>
        <v>205265.28999999998</v>
      </c>
      <c r="H135" s="88">
        <f>SUM(H89+H60+H8)</f>
        <v>8245001.9299999997</v>
      </c>
    </row>
    <row r="136" spans="1:8" x14ac:dyDescent="0.25">
      <c r="F136" s="29"/>
      <c r="G136" s="29"/>
      <c r="H136" s="29"/>
    </row>
    <row r="137" spans="1:8" x14ac:dyDescent="0.25">
      <c r="E137" s="29"/>
    </row>
    <row r="138" spans="1:8" x14ac:dyDescent="0.25">
      <c r="E138" s="3"/>
    </row>
    <row r="139" spans="1:8" x14ac:dyDescent="0.25">
      <c r="E139" s="120" t="s">
        <v>106</v>
      </c>
      <c r="F139" s="120"/>
      <c r="G139" s="3"/>
    </row>
    <row r="140" spans="1:8" x14ac:dyDescent="0.25">
      <c r="E140" s="120" t="s">
        <v>118</v>
      </c>
      <c r="F140" s="120"/>
      <c r="G140" s="3"/>
    </row>
    <row r="141" spans="1:8" x14ac:dyDescent="0.25">
      <c r="E141" s="120" t="s">
        <v>140</v>
      </c>
      <c r="F141" s="120"/>
    </row>
    <row r="142" spans="1:8" x14ac:dyDescent="0.25">
      <c r="E142" s="121" t="s">
        <v>141</v>
      </c>
      <c r="F142" s="30"/>
    </row>
  </sheetData>
  <mergeCells count="48">
    <mergeCell ref="A130:C130"/>
    <mergeCell ref="A112:C112"/>
    <mergeCell ref="A114:C114"/>
    <mergeCell ref="A118:C118"/>
    <mergeCell ref="A124:C124"/>
    <mergeCell ref="A126:C126"/>
    <mergeCell ref="A66:C66"/>
    <mergeCell ref="A69:C69"/>
    <mergeCell ref="A71:C71"/>
    <mergeCell ref="A60:C60"/>
    <mergeCell ref="A61:C61"/>
    <mergeCell ref="A63:C63"/>
    <mergeCell ref="A49:C49"/>
    <mergeCell ref="A52:C52"/>
    <mergeCell ref="A54:C54"/>
    <mergeCell ref="A37:C37"/>
    <mergeCell ref="A29:C29"/>
    <mergeCell ref="A43:C43"/>
    <mergeCell ref="A41:C41"/>
    <mergeCell ref="A35:C35"/>
    <mergeCell ref="A39:C39"/>
    <mergeCell ref="A11:C11"/>
    <mergeCell ref="A14:C14"/>
    <mergeCell ref="A20:C20"/>
    <mergeCell ref="A23:C23"/>
    <mergeCell ref="A32:C32"/>
    <mergeCell ref="A26:C26"/>
    <mergeCell ref="A8:C8"/>
    <mergeCell ref="A9:C9"/>
    <mergeCell ref="A5:H5"/>
    <mergeCell ref="A7:C7"/>
    <mergeCell ref="A3:I3"/>
    <mergeCell ref="A108:C108"/>
    <mergeCell ref="A87:C87"/>
    <mergeCell ref="A45:C45"/>
    <mergeCell ref="A102:C102"/>
    <mergeCell ref="A104:C104"/>
    <mergeCell ref="A57:C57"/>
    <mergeCell ref="A96:C96"/>
    <mergeCell ref="A98:C98"/>
    <mergeCell ref="A92:C92"/>
    <mergeCell ref="A90:C90"/>
    <mergeCell ref="A82:C82"/>
    <mergeCell ref="A73:C73"/>
    <mergeCell ref="A75:C75"/>
    <mergeCell ref="A89:C89"/>
    <mergeCell ref="A84:C84"/>
    <mergeCell ref="A80:C80"/>
  </mergeCells>
  <pageMargins left="0.51181102362204722" right="0.51181102362204722" top="0.74803149606299213" bottom="0.74803149606299213" header="0.31496062992125984" footer="0.31496062992125984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5" sqref="M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2024-08-22T06:56:18Z</cp:lastPrinted>
  <dcterms:created xsi:type="dcterms:W3CDTF">2022-08-12T12:51:27Z</dcterms:created>
  <dcterms:modified xsi:type="dcterms:W3CDTF">2024-08-22T06:59:48Z</dcterms:modified>
</cp:coreProperties>
</file>